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Commercial\Nuances Gourmandes\BON DE COMMANDE PRO\2025\"/>
    </mc:Choice>
  </mc:AlternateContent>
  <xr:revisionPtr revIDLastSave="0" documentId="13_ncr:1_{C3DDE291-17DB-4EB8-9383-2EAE83B165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 de commande" sheetId="1" r:id="rId1"/>
  </sheets>
  <definedNames>
    <definedName name="_xlnm.Print_Area" localSheetId="0">'Bon de commande'!$B$1:$AE$87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U48" i="1"/>
  <c r="U47" i="1"/>
  <c r="U18" i="1"/>
  <c r="U10" i="1"/>
  <c r="Z10" i="1" s="1"/>
  <c r="E74" i="1"/>
  <c r="J74" i="1" s="1"/>
  <c r="E64" i="1"/>
  <c r="J64" i="1" s="1"/>
  <c r="E55" i="1"/>
  <c r="J55" i="1" s="1"/>
  <c r="E49" i="1"/>
  <c r="E44" i="1"/>
  <c r="J44" i="1" s="1"/>
  <c r="E40" i="1"/>
  <c r="E36" i="1"/>
  <c r="J36" i="1" s="1"/>
  <c r="E31" i="1"/>
  <c r="J31" i="1" s="1"/>
  <c r="E22" i="1"/>
  <c r="E10" i="1"/>
  <c r="J10" i="1" s="1"/>
  <c r="J82" i="1"/>
  <c r="E82" i="1"/>
  <c r="X79" i="1"/>
  <c r="X78" i="1"/>
  <c r="U78" i="1"/>
  <c r="X77" i="1"/>
  <c r="U77" i="1"/>
  <c r="AA76" i="1"/>
  <c r="X76" i="1"/>
  <c r="U76" i="1"/>
  <c r="Z61" i="1"/>
  <c r="U61" i="1"/>
  <c r="Z54" i="1"/>
  <c r="U54" i="1"/>
  <c r="J49" i="1"/>
  <c r="U46" i="1"/>
  <c r="Z39" i="1"/>
  <c r="U39" i="1"/>
  <c r="Z30" i="1"/>
  <c r="J22" i="1"/>
  <c r="Z18" i="1"/>
  <c r="X82" i="1" l="1"/>
  <c r="X84" i="1"/>
</calcChain>
</file>

<file path=xl/sharedStrings.xml><?xml version="1.0" encoding="utf-8"?>
<sst xmlns="http://schemas.openxmlformats.org/spreadsheetml/2006/main" count="241" uniqueCount="206">
  <si>
    <t>TARIFS VALABLES DU 01/04/2025 AU 31/03/2026</t>
  </si>
  <si>
    <t>BON DE COMMANDE GRAND COMPTE
MACARONS GARNIS ET COQUES DE MACARONS</t>
  </si>
  <si>
    <t>Végétalisé*</t>
  </si>
  <si>
    <t>MACARONS GARNIS Ø4,5CM - CARTONS DE 384 MACARONS (12 BOÎTES DE 32 MACARONS D'UN MEME PARFUM)</t>
  </si>
  <si>
    <t>COQUES DE MACARONS Ø3,5CM - CARTON DE 6000G DE COQUES (6 BOITES DE 1000G D'UNE MEME COULEUR)</t>
  </si>
  <si>
    <t xml:space="preserve">PARFUMS CLASSIQUES </t>
  </si>
  <si>
    <t>HT/Carton (soit 0,373€ HT/pièce)</t>
  </si>
  <si>
    <t>COQUES Ø3,5CM</t>
  </si>
  <si>
    <t>HT/Carton (soit 0,060€ HT/pièce)</t>
  </si>
  <si>
    <t>ABRICOT*</t>
  </si>
  <si>
    <t>CHOCOLAT NOIR*</t>
  </si>
  <si>
    <t>MANGUE*</t>
  </si>
  <si>
    <t>PAMPLEMOUSSE*</t>
  </si>
  <si>
    <t>BLANC "VANILLE"*</t>
  </si>
  <si>
    <t>ORANGE "ABRICOT"*</t>
  </si>
  <si>
    <t>VIOLET "FIGUE"*</t>
  </si>
  <si>
    <t>ANANAS*</t>
  </si>
  <si>
    <t>CITRON JAUNE*</t>
  </si>
  <si>
    <t>MARRON*</t>
  </si>
  <si>
    <t>PASSION*</t>
  </si>
  <si>
    <t>JAUNE "CITRON JAUNE"*</t>
  </si>
  <si>
    <t>BRUN "CARAMEL"*</t>
  </si>
  <si>
    <t>ROSE "FRAMBOISE"*</t>
  </si>
  <si>
    <t>VERT "PISTACHE"*</t>
  </si>
  <si>
    <t>BANANE*</t>
  </si>
  <si>
    <t>CITRON VERT*</t>
  </si>
  <si>
    <t>MENTHE*</t>
  </si>
  <si>
    <t>PECHE DE VIGNE*</t>
  </si>
  <si>
    <t>CAFE*</t>
  </si>
  <si>
    <t>FIGUE*</t>
  </si>
  <si>
    <t>MURE*</t>
  </si>
  <si>
    <t>PISTACHE*</t>
  </si>
  <si>
    <t>COQUES DE MACARONS Ø4,5CM - CARTON DE 768 COQUES (6 BOITES DE 128 COQUES D'UNE MEME COULEUR)</t>
  </si>
  <si>
    <t>CARAMEL</t>
  </si>
  <si>
    <t>FRAISE*</t>
  </si>
  <si>
    <t>MYRTILLE*</t>
  </si>
  <si>
    <t>POIRE*</t>
  </si>
  <si>
    <t>CASSIS*</t>
  </si>
  <si>
    <t>FRAMBOISE*</t>
  </si>
  <si>
    <t>NOISETTE*</t>
  </si>
  <si>
    <t>POMME VERTE*</t>
  </si>
  <si>
    <t>CHOCOLAT AU LAIT</t>
  </si>
  <si>
    <t>GRIOTTE*</t>
  </si>
  <si>
    <t>NOIX DE COCO*</t>
  </si>
  <si>
    <t>ROSE*</t>
  </si>
  <si>
    <t>COQUES Ø4,5CM</t>
  </si>
  <si>
    <t>HT/Carton (soit 0,101€ HT/pièce)</t>
  </si>
  <si>
    <t>CHOCOLAT BLANC</t>
  </si>
  <si>
    <t>MANDARINE*</t>
  </si>
  <si>
    <t>ORANGE*</t>
  </si>
  <si>
    <t>VANILLE*</t>
  </si>
  <si>
    <t>VIOLET "CASSIS"*</t>
  </si>
  <si>
    <t>CŒUR ROSE "FRAMBOISE"*</t>
  </si>
  <si>
    <t>BRUN "NOISETTE"*</t>
  </si>
  <si>
    <t>CŒUR "CHOCOLAT NOIR"*</t>
  </si>
  <si>
    <t>PARFUMS ORIGINAUX</t>
  </si>
  <si>
    <t>HT/Carton (soit 0,407€ HT/pièce)</t>
  </si>
  <si>
    <t>JAUNE "PASSION"*</t>
  </si>
  <si>
    <t>CHOCOLAT AU LAIT*</t>
  </si>
  <si>
    <t>BLEU "MYRTILLE"*</t>
  </si>
  <si>
    <t>ORANGE "MANDARINE"*</t>
  </si>
  <si>
    <t>NOIR "MURE"*</t>
  </si>
  <si>
    <t>ABRICOT AMANDE*</t>
  </si>
  <si>
    <t>CHOCOLAT NOIR NOIX DE COCO*</t>
  </si>
  <si>
    <t>LITCHI GROSEILLE*</t>
  </si>
  <si>
    <t>PECHE DE VIGNE ROSE*</t>
  </si>
  <si>
    <t>ROSE "FRAISE"*</t>
  </si>
  <si>
    <t>A.C.E ORANGE CAROTTE CITRON*</t>
  </si>
  <si>
    <t>CHOCOLAT NOIR GRAND CRU*</t>
  </si>
  <si>
    <t>MANGUE GINGEMBRE*</t>
  </si>
  <si>
    <t>PISTACHE FLEUR D'ORANGER*</t>
  </si>
  <si>
    <t>BRUN "CAFE"*</t>
  </si>
  <si>
    <t>VERT "MENTHE"*</t>
  </si>
  <si>
    <t>ANANAS CITRON VERT*</t>
  </si>
  <si>
    <t>FIGUE VIOLETTE*</t>
  </si>
  <si>
    <t>MENTHE CHOCOLAT*</t>
  </si>
  <si>
    <t>POMME VERTE FRAMBOISE*</t>
  </si>
  <si>
    <t>CAFE SESAME*</t>
  </si>
  <si>
    <t>FRAISE BASLIC*</t>
  </si>
  <si>
    <t>MIEL CITRON</t>
  </si>
  <si>
    <t>PRALINE NOIX DE PECAN*</t>
  </si>
  <si>
    <t>COQUES DE MACARONS Ø7,5CM - CARTON DE 144 COQUES (6 BOITES DE 24 COQUES D'UNE MEME COULEUR)</t>
  </si>
  <si>
    <t>CARAMEL FEVE DE TONKA</t>
  </si>
  <si>
    <t>FRAMBOISE THE EARL GREY*</t>
  </si>
  <si>
    <t>PAMPLEMOUSSE COQUELICOT*</t>
  </si>
  <si>
    <t>THE ORANGE FEVE DE TONKA*</t>
  </si>
  <si>
    <t>CHOCOLAT AU LAIT CACAHUETE</t>
  </si>
  <si>
    <t>HUILE D'OLIVE ZESTES CITRON VERT*</t>
  </si>
  <si>
    <t>PASSION CARAMEL</t>
  </si>
  <si>
    <t>YUZU NOIX DE COCO*</t>
  </si>
  <si>
    <t>COQUES Ø7,5CM</t>
  </si>
  <si>
    <t>HT/Carton (soit 0,459€ HT/pièce)</t>
  </si>
  <si>
    <t xml:space="preserve">PARFUMS D'ENFANCE </t>
  </si>
  <si>
    <t>CARAMEL BONBON</t>
  </si>
  <si>
    <t>FRAISE BONBON</t>
  </si>
  <si>
    <t>PATE A TARTINER</t>
  </si>
  <si>
    <t>REGLISSE BONBON</t>
  </si>
  <si>
    <t>COLA</t>
  </si>
  <si>
    <t>NOUGAT</t>
  </si>
  <si>
    <t>POP-CORN</t>
  </si>
  <si>
    <t>SPECULOS</t>
  </si>
  <si>
    <t xml:space="preserve">PARFUMS COCKTAILS </t>
  </si>
  <si>
    <t>COQUES DE MACARONS DECLASSEES - CARTON DE 6000G DE COQUES (6 BOITES DE 1000G DE COULEURS ALÉATOIRES)</t>
  </si>
  <si>
    <t>MELON PINEAU*</t>
  </si>
  <si>
    <t>MOJITO*</t>
  </si>
  <si>
    <t>PINA COLADA*</t>
  </si>
  <si>
    <t>SPRITZ*</t>
  </si>
  <si>
    <t>COQUES VRAC*</t>
  </si>
  <si>
    <t xml:space="preserve">HT/Boîte </t>
  </si>
  <si>
    <t xml:space="preserve">PARFUMS ALCOOLS </t>
  </si>
  <si>
    <t>QUANTITE</t>
  </si>
  <si>
    <t>BAILEYS</t>
  </si>
  <si>
    <t>CALVADOS*</t>
  </si>
  <si>
    <t>COGNAC*</t>
  </si>
  <si>
    <t>LIMONCELLO*</t>
  </si>
  <si>
    <t>TOPPING - COQUES DE MACARONS - 6 BOITES DE COQUES DE MEME TAILLE, FORME, COULEUR  (délais 20 jours ouvrés max), nous contacter sur contact@nuancesgourmandes.com                                                                                                                  Choix de la taille / de la couleur / de la forme &amp; du topping souhaité: coco, pavot, sésame, sucre, gavotte, cassonade, trait café, vermicelle</t>
  </si>
  <si>
    <t>PARFUMS PÂTISSIERS</t>
  </si>
  <si>
    <t>BABA AU RHUM</t>
  </si>
  <si>
    <t>CRUMBLE AUX POMMES</t>
  </si>
  <si>
    <t>PARIS-BREST</t>
  </si>
  <si>
    <t>TARTE AUX FRAISES</t>
  </si>
  <si>
    <t>HT/ Le carton(soit 0,072€ HT/pièce)</t>
  </si>
  <si>
    <t>CHEESECAKE</t>
  </si>
  <si>
    <t>MOELLEUX AU CHOCOLAT</t>
  </si>
  <si>
    <t>TARTE AU CITRON</t>
  </si>
  <si>
    <t>TIRAMISU</t>
  </si>
  <si>
    <t>HT/ Le carton (soit 0,121€ HT/pièce)</t>
  </si>
  <si>
    <t>HT/ Le carton (soit 0,552€ HT/pièce)</t>
  </si>
  <si>
    <t>PARFUMS FESTIFS</t>
  </si>
  <si>
    <t>AMANDES GRILLÉES*</t>
  </si>
  <si>
    <t>CHOCOLAT PRALINÉ PÉTILLANT</t>
  </si>
  <si>
    <t>CŒUR FRAMBOISE*</t>
  </si>
  <si>
    <t>FROMAGE BLANC ZESTES DE CITRON</t>
  </si>
  <si>
    <t xml:space="preserve">CARAMELS EN PAPILLOTES NEUTRE - CARTON DE 12000G D'UN MEME PARFUM </t>
  </si>
  <si>
    <t>CHAMPAGNE FRAMBOISE*</t>
  </si>
  <si>
    <t>CŒUR CHOCOLAT*</t>
  </si>
  <si>
    <t>FRAISE DES BOIS COQUELICOT*</t>
  </si>
  <si>
    <t>MANGUE POTIRON*</t>
  </si>
  <si>
    <t>CLASSIQUES</t>
  </si>
  <si>
    <t>HT/Boîte (soit 0,200€ HT/pièce)</t>
  </si>
  <si>
    <t xml:space="preserve">PARFUMS SUCRES-SALES </t>
  </si>
  <si>
    <t>HT/Carton (soit 0,424€ HT/pièce)</t>
  </si>
  <si>
    <t>FLEUR DE SEL - Ile de Ré</t>
  </si>
  <si>
    <t>FLEUR DE SEL - Guérande</t>
  </si>
  <si>
    <t>AIL &amp; FINES HERBES</t>
  </si>
  <si>
    <t>CHEVRE  NOIX</t>
  </si>
  <si>
    <t>POIVRON</t>
  </si>
  <si>
    <t>TAPENADE</t>
  </si>
  <si>
    <t>CEPES</t>
  </si>
  <si>
    <t>GUACAMOLE</t>
  </si>
  <si>
    <t>SAUMON FUME</t>
  </si>
  <si>
    <t>TRUFFE</t>
  </si>
  <si>
    <t>CARAMELS EN PAPILLOTES NEUTRE - CARTON DE 12000G D'UN MEME PARFUM</t>
  </si>
  <si>
    <t>MACARONS GARNIS Ø4,5CM - CARTONS DE 420 MACARONS (12 BOÎTES DE 35 MACARONS ASSORTIS)</t>
  </si>
  <si>
    <t>ORIGINAUX</t>
  </si>
  <si>
    <t>HT/Boîte (soit 0,217€ HT/pièce)</t>
  </si>
  <si>
    <t>BANANE</t>
  </si>
  <si>
    <t>COGNAC</t>
  </si>
  <si>
    <t>PISTACHE</t>
  </si>
  <si>
    <t xml:space="preserve">MACARONS GARNIS Ø4,5CM </t>
  </si>
  <si>
    <t>HT/Carton (soit 0,425€ HT/pièce)</t>
  </si>
  <si>
    <t>CACAHUETE</t>
  </si>
  <si>
    <t>EXOTIQUE</t>
  </si>
  <si>
    <t>RHUM</t>
  </si>
  <si>
    <t>CAFE</t>
  </si>
  <si>
    <t>FRAMBOISE</t>
  </si>
  <si>
    <t>SESAME</t>
  </si>
  <si>
    <r>
      <rPr>
        <b/>
        <sz val="11"/>
        <color theme="1"/>
        <rFont val="Calibri"/>
        <family val="2"/>
      </rPr>
      <t>CLASSIQUES *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Calibri (Corps)"/>
      </rPr>
      <t xml:space="preserve">Citron jaune / Chocolat noir / 
Framboise / Pistache / Vanille </t>
    </r>
  </si>
  <si>
    <r>
      <rPr>
        <b/>
        <sz val="11"/>
        <color theme="1"/>
        <rFont val="Calibri"/>
        <family val="2"/>
      </rPr>
      <t>ORIGINAUX</t>
    </r>
    <r>
      <rPr>
        <sz val="11"/>
        <color theme="1"/>
        <rFont val="Calibri (Corps)"/>
      </rPr>
      <t xml:space="preserve">
Chocolat noir grand cru / Fraise basilic / Framboise thé / Passion caramel / 
Yuzu noix de coco </t>
    </r>
  </si>
  <si>
    <r>
      <rPr>
        <b/>
        <sz val="11"/>
        <color theme="1"/>
        <rFont val="Calibri"/>
        <family val="2"/>
      </rPr>
      <t>ALCOOLS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Calibri (Corps)"/>
      </rPr>
      <t xml:space="preserve">Baileys / Champagne framboise / 
Cognac / Mojito / Pina colada </t>
    </r>
  </si>
  <si>
    <r>
      <rPr>
        <b/>
        <sz val="11"/>
        <color theme="1"/>
        <rFont val="Calibri"/>
        <family val="2"/>
      </rPr>
      <t>SUCRÉS-SALÉS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Calibri (Corps)"/>
      </rPr>
      <t xml:space="preserve">Ail &amp; fines herbes / Poivron / Saumon                                  Chèvre noix / Tapenade </t>
    </r>
  </si>
  <si>
    <t>CASSIS</t>
  </si>
  <si>
    <t>MACARONS</t>
  </si>
  <si>
    <t>THE EARL GREY</t>
  </si>
  <si>
    <t>CHOCOLAT</t>
  </si>
  <si>
    <t>NOISETTE</t>
  </si>
  <si>
    <t>YUZU CITRON</t>
  </si>
  <si>
    <t>CITRON</t>
  </si>
  <si>
    <t>PAIN D'EPICES</t>
  </si>
  <si>
    <t>CONDITIONS TARIFAIRES :
PALETTE COMPLÈTE - 80X120CM
SOIT 30 CARTONS/PALETTE (RÉFÉRENCES AU CHOIX)
FRANCO A 1000€ HT EN France METROPOLITAINE</t>
  </si>
  <si>
    <t>MACARONS GARNIS Ø7,5CM - CARTONS DE 72 MACARONS (6 BOÎTES DE 12 MACARONS D'UN MEME PARFUM)</t>
  </si>
  <si>
    <t>MACARONS GARNIS Ø7,5CM</t>
  </si>
  <si>
    <t>Nombre de carton par famille</t>
  </si>
  <si>
    <t>MACARONS GARNIS Ø4,5CM</t>
  </si>
  <si>
    <t>CARAMEL EN PAPILLOTES</t>
  </si>
  <si>
    <t>MACARONS DESSERT Ø7CM</t>
  </si>
  <si>
    <t>MACARONS DESSERTS Ø7CM - CARTONS DE 72 MACARONS (6 BOÎTES DE 12 MACARONS D'UN MEME PARFUM)</t>
  </si>
  <si>
    <t>COQUES VRAC</t>
  </si>
  <si>
    <t>MACARONS DESSERTS Ø7CM</t>
  </si>
  <si>
    <t>HT/Carton (soit 1,997€ HT/pièce)</t>
  </si>
  <si>
    <t>Nombre de palette de 30 colis</t>
  </si>
  <si>
    <t>3 CHOCOLATS</t>
  </si>
  <si>
    <t>FRAMBOISE CITRON</t>
  </si>
  <si>
    <t>MANDARINE FÈVE DE TONKA</t>
  </si>
  <si>
    <t>CHAMPAGNE FRUITS ROUGES</t>
  </si>
  <si>
    <t>TOTAL HT</t>
  </si>
  <si>
    <t>100% FRAISE</t>
  </si>
  <si>
    <t>PISTACHE GRIOTTE</t>
  </si>
  <si>
    <t>COCO CITRON VERT</t>
  </si>
  <si>
    <t>CARAMEL CACAHUÈTE</t>
  </si>
  <si>
    <t>CHOCOLAT PRALINÉ</t>
  </si>
  <si>
    <t>VANILLE FRUITS EXOTIQUES</t>
  </si>
  <si>
    <t>CHOCOLAT CAFÉ</t>
  </si>
  <si>
    <t>ABRICOT FLEUR D'ORANGER</t>
  </si>
  <si>
    <t>Possibilités de sur-mesure - nous contacter par mail: contact@nuancesgourmandes.com</t>
  </si>
  <si>
    <t>HT/Carton (soit 1,13€ HT/pièce)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</si>
</sst>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&quot;€&quot;_-;\-* #,##0.00\ &quot;€&quot;_-;_-* &quot;-&quot;??\ &quot;€&quot;_-;_-@"/>
  </numFmts>
  <fonts count="26" x14ac:knownFonts="1">
    <font>
      <sz val="11"/>
      <color theme="1"/>
      <name val="Calibri"/>
      <scheme val="minor"/>
    </font>
    <font>
      <b/>
      <sz val="6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sz val="6"/>
      <color theme="1"/>
      <name val="Calibri"/>
      <family val="2"/>
    </font>
    <font>
      <sz val="12"/>
      <color theme="1"/>
      <name val="Calibri"/>
      <family val="2"/>
    </font>
    <font>
      <b/>
      <i/>
      <sz val="18"/>
      <color rgb="FFAEABAB"/>
      <name val="Calibri"/>
      <family val="2"/>
    </font>
    <font>
      <sz val="8"/>
      <color theme="1"/>
      <name val="Calibri"/>
      <family val="2"/>
    </font>
    <font>
      <b/>
      <sz val="18"/>
      <color rgb="FFFF0000"/>
      <name val="Calibri"/>
      <family val="2"/>
    </font>
    <font>
      <sz val="20"/>
      <color theme="1"/>
      <name val="Calibri"/>
      <family val="2"/>
    </font>
    <font>
      <sz val="11"/>
      <color theme="1"/>
      <name val="Calibri (Corps)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269C9B"/>
        <bgColor rgb="FF269C9B"/>
      </patternFill>
    </fill>
    <fill>
      <patternFill patternType="solid">
        <fgColor rgb="FF2E75B5"/>
        <bgColor rgb="FF2E75B5"/>
      </patternFill>
    </fill>
    <fill>
      <patternFill patternType="solid">
        <fgColor theme="0"/>
        <bgColor theme="0"/>
      </patternFill>
    </fill>
    <fill>
      <patternFill patternType="solid">
        <fgColor rgb="FFFFE781"/>
        <bgColor rgb="FFFFE781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FD965"/>
        <bgColor rgb="FFFFD965"/>
      </patternFill>
    </fill>
    <fill>
      <patternFill patternType="solid">
        <fgColor rgb="FFFFDA66"/>
        <bgColor rgb="FFFFDA66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FFF2CC"/>
        <bgColor rgb="FFFFF2CC"/>
      </patternFill>
    </fill>
    <fill>
      <patternFill patternType="solid">
        <fgColor rgb="FFFFC000"/>
        <bgColor rgb="FFFFC000"/>
      </patternFill>
    </fill>
    <fill>
      <patternFill patternType="solid">
        <fgColor rgb="FFF38C03"/>
        <bgColor rgb="FFF38C03"/>
      </patternFill>
    </fill>
    <fill>
      <patternFill patternType="solid">
        <fgColor rgb="FFF38C04"/>
        <bgColor rgb="FFF38C04"/>
      </patternFill>
    </fill>
    <fill>
      <patternFill patternType="solid">
        <fgColor rgb="FFC75811"/>
        <bgColor rgb="FFC75811"/>
      </patternFill>
    </fill>
    <fill>
      <patternFill patternType="solid">
        <fgColor rgb="FFFF0C66"/>
        <bgColor rgb="FFFF0C66"/>
      </patternFill>
    </fill>
    <fill>
      <patternFill patternType="solid">
        <fgColor rgb="FFF6D3E3"/>
        <bgColor rgb="FFF6D3E3"/>
      </patternFill>
    </fill>
    <fill>
      <patternFill patternType="solid">
        <fgColor rgb="FF9CC2E5"/>
        <bgColor rgb="FF9CC2E5"/>
      </patternFill>
    </fill>
    <fill>
      <patternFill patternType="solid">
        <fgColor rgb="FFD6DCE4"/>
        <bgColor rgb="FFD6DCE4"/>
      </patternFill>
    </fill>
    <fill>
      <patternFill patternType="solid">
        <fgColor theme="9"/>
        <bgColor theme="9"/>
      </patternFill>
    </fill>
    <fill>
      <patternFill patternType="solid">
        <fgColor rgb="FFE2EFD9"/>
        <bgColor rgb="FFE2EFD9"/>
      </patternFill>
    </fill>
    <fill>
      <patternFill patternType="solid">
        <fgColor rgb="FFE3EFDB"/>
        <bgColor rgb="FFE3EFDB"/>
      </patternFill>
    </fill>
    <fill>
      <patternFill patternType="solid">
        <fgColor rgb="FFED7D21"/>
        <bgColor rgb="FFED7D21"/>
      </patternFill>
    </fill>
    <fill>
      <patternFill patternType="solid">
        <fgColor rgb="FFFBE4D5"/>
        <bgColor rgb="FFFBE4D5"/>
      </patternFill>
    </fill>
    <fill>
      <patternFill patternType="solid">
        <fgColor rgb="FF591B72"/>
        <bgColor rgb="FF591B72"/>
      </patternFill>
    </fill>
    <fill>
      <patternFill patternType="solid">
        <fgColor rgb="FFFF0000"/>
        <bgColor rgb="FFFF0000"/>
      </patternFill>
    </fill>
    <fill>
      <patternFill patternType="solid">
        <fgColor rgb="FFFFECFF"/>
        <bgColor rgb="FFFFECFF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19" xfId="0" applyFont="1" applyFill="1" applyBorder="1" applyAlignment="1">
      <alignment horizontal="left" vertical="center"/>
    </xf>
    <xf numFmtId="164" fontId="10" fillId="4" borderId="14" xfId="0" applyNumberFormat="1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10" fillId="4" borderId="26" xfId="0" applyFont="1" applyFill="1" applyBorder="1" applyAlignment="1">
      <alignment horizontal="left" vertical="center"/>
    </xf>
    <xf numFmtId="164" fontId="10" fillId="4" borderId="23" xfId="0" applyNumberFormat="1" applyFont="1" applyFill="1" applyBorder="1" applyAlignment="1">
      <alignment horizontal="right" vertical="center"/>
    </xf>
    <xf numFmtId="0" fontId="10" fillId="4" borderId="23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left" vertical="center"/>
    </xf>
    <xf numFmtId="0" fontId="14" fillId="4" borderId="28" xfId="0" applyFont="1" applyFill="1" applyBorder="1" applyAlignment="1">
      <alignment horizontal="right" vertical="center"/>
    </xf>
    <xf numFmtId="1" fontId="15" fillId="4" borderId="29" xfId="0" applyNumberFormat="1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vertical="center"/>
    </xf>
    <xf numFmtId="0" fontId="14" fillId="4" borderId="29" xfId="0" applyFont="1" applyFill="1" applyBorder="1" applyAlignment="1">
      <alignment horizontal="right" vertical="center"/>
    </xf>
    <xf numFmtId="0" fontId="14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/>
    </xf>
    <xf numFmtId="0" fontId="14" fillId="10" borderId="29" xfId="0" applyFont="1" applyFill="1" applyBorder="1" applyAlignment="1">
      <alignment horizontal="right" vertical="center"/>
    </xf>
    <xf numFmtId="0" fontId="10" fillId="7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4" fillId="7" borderId="30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right" vertical="center"/>
    </xf>
    <xf numFmtId="1" fontId="15" fillId="12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right" vertical="center"/>
    </xf>
    <xf numFmtId="1" fontId="15" fillId="7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vertical="center"/>
    </xf>
    <xf numFmtId="0" fontId="14" fillId="4" borderId="29" xfId="0" applyFont="1" applyFill="1" applyBorder="1" applyAlignment="1">
      <alignment horizontal="right" vertical="center" shrinkToFit="1"/>
    </xf>
    <xf numFmtId="0" fontId="10" fillId="6" borderId="23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12" borderId="1" xfId="0" applyFont="1" applyFill="1" applyBorder="1" applyAlignment="1">
      <alignment vertical="center"/>
    </xf>
    <xf numFmtId="0" fontId="10" fillId="12" borderId="17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vertical="center"/>
    </xf>
    <xf numFmtId="0" fontId="10" fillId="6" borderId="35" xfId="0" applyFont="1" applyFill="1" applyBorder="1" applyAlignment="1">
      <alignment vertical="center"/>
    </xf>
    <xf numFmtId="0" fontId="14" fillId="11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4" fillId="6" borderId="35" xfId="0" applyFont="1" applyFill="1" applyBorder="1" applyAlignment="1">
      <alignment vertical="center"/>
    </xf>
    <xf numFmtId="0" fontId="14" fillId="11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vertical="center"/>
    </xf>
    <xf numFmtId="0" fontId="8" fillId="16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vertical="center"/>
    </xf>
    <xf numFmtId="0" fontId="10" fillId="6" borderId="29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left" vertical="center"/>
    </xf>
    <xf numFmtId="164" fontId="10" fillId="4" borderId="36" xfId="0" applyNumberFormat="1" applyFont="1" applyFill="1" applyBorder="1" applyAlignment="1">
      <alignment horizontal="right" vertical="center"/>
    </xf>
    <xf numFmtId="0" fontId="10" fillId="4" borderId="35" xfId="0" applyFont="1" applyFill="1" applyBorder="1" applyAlignment="1">
      <alignment vertical="center"/>
    </xf>
    <xf numFmtId="0" fontId="10" fillId="12" borderId="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1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0" fontId="10" fillId="17" borderId="1" xfId="0" applyFont="1" applyFill="1" applyBorder="1" applyAlignment="1">
      <alignment vertical="center"/>
    </xf>
    <xf numFmtId="0" fontId="14" fillId="6" borderId="23" xfId="0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vertical="center"/>
    </xf>
    <xf numFmtId="0" fontId="10" fillId="19" borderId="1" xfId="0" applyFont="1" applyFill="1" applyBorder="1" applyAlignment="1">
      <alignment vertical="center"/>
    </xf>
    <xf numFmtId="0" fontId="10" fillId="19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65" fontId="10" fillId="19" borderId="1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4" fillId="18" borderId="32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right" vertical="center"/>
    </xf>
    <xf numFmtId="1" fontId="15" fillId="18" borderId="1" xfId="0" applyNumberFormat="1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vertical="center"/>
    </xf>
    <xf numFmtId="0" fontId="14" fillId="19" borderId="1" xfId="0" applyFont="1" applyFill="1" applyBorder="1" applyAlignment="1">
      <alignment horizontal="center" vertical="center"/>
    </xf>
    <xf numFmtId="0" fontId="14" fillId="10" borderId="28" xfId="0" applyFont="1" applyFill="1" applyBorder="1" applyAlignment="1">
      <alignment horizontal="right" vertical="center"/>
    </xf>
    <xf numFmtId="0" fontId="13" fillId="2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21" borderId="1" xfId="0" applyFont="1" applyFill="1" applyBorder="1" applyAlignment="1">
      <alignment vertical="center"/>
    </xf>
    <xf numFmtId="0" fontId="8" fillId="21" borderId="1" xfId="0" applyFont="1" applyFill="1" applyBorder="1" applyAlignment="1">
      <alignment horizontal="left" vertical="center"/>
    </xf>
    <xf numFmtId="0" fontId="10" fillId="18" borderId="1" xfId="0" applyFont="1" applyFill="1" applyBorder="1" applyAlignment="1">
      <alignment vertical="center"/>
    </xf>
    <xf numFmtId="0" fontId="14" fillId="22" borderId="1" xfId="0" applyFont="1" applyFill="1" applyBorder="1" applyAlignment="1">
      <alignment vertical="center"/>
    </xf>
    <xf numFmtId="0" fontId="10" fillId="22" borderId="1" xfId="0" applyFont="1" applyFill="1" applyBorder="1" applyAlignment="1">
      <alignment vertical="center"/>
    </xf>
    <xf numFmtId="0" fontId="10" fillId="22" borderId="1" xfId="0" applyFont="1" applyFill="1" applyBorder="1" applyAlignment="1">
      <alignment horizontal="center" vertical="center"/>
    </xf>
    <xf numFmtId="0" fontId="14" fillId="18" borderId="17" xfId="0" applyFont="1" applyFill="1" applyBorder="1" applyAlignment="1">
      <alignment horizontal="center" vertical="center"/>
    </xf>
    <xf numFmtId="165" fontId="10" fillId="22" borderId="1" xfId="0" applyNumberFormat="1" applyFont="1" applyFill="1" applyBorder="1" applyAlignment="1">
      <alignment horizontal="center" vertical="center"/>
    </xf>
    <xf numFmtId="0" fontId="10" fillId="23" borderId="1" xfId="0" applyFont="1" applyFill="1" applyBorder="1" applyAlignment="1">
      <alignment vertical="center"/>
    </xf>
    <xf numFmtId="0" fontId="14" fillId="18" borderId="30" xfId="0" applyFont="1" applyFill="1" applyBorder="1" applyAlignment="1">
      <alignment horizontal="center" vertical="center"/>
    </xf>
    <xf numFmtId="165" fontId="10" fillId="22" borderId="2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4" fillId="22" borderId="1" xfId="0" applyFont="1" applyFill="1" applyBorder="1" applyAlignment="1">
      <alignment horizontal="center" vertical="center"/>
    </xf>
    <xf numFmtId="0" fontId="14" fillId="22" borderId="1" xfId="0" applyFont="1" applyFill="1" applyBorder="1" applyAlignment="1">
      <alignment horizontal="right" vertical="center"/>
    </xf>
    <xf numFmtId="0" fontId="10" fillId="22" borderId="1" xfId="0" applyFont="1" applyFill="1" applyBorder="1" applyAlignment="1">
      <alignment horizontal="right" vertical="center"/>
    </xf>
    <xf numFmtId="0" fontId="14" fillId="22" borderId="14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6" fillId="23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24" borderId="1" xfId="0" applyFont="1" applyFill="1" applyBorder="1" applyAlignment="1">
      <alignment vertical="center"/>
    </xf>
    <xf numFmtId="0" fontId="8" fillId="24" borderId="1" xfId="0" applyFont="1" applyFill="1" applyBorder="1" applyAlignment="1">
      <alignment horizontal="left" vertical="center"/>
    </xf>
    <xf numFmtId="0" fontId="14" fillId="25" borderId="1" xfId="0" applyFont="1" applyFill="1" applyBorder="1" applyAlignment="1">
      <alignment vertical="center"/>
    </xf>
    <xf numFmtId="0" fontId="10" fillId="25" borderId="1" xfId="0" applyFont="1" applyFill="1" applyBorder="1" applyAlignment="1">
      <alignment vertical="center"/>
    </xf>
    <xf numFmtId="0" fontId="10" fillId="2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4" fillId="25" borderId="1" xfId="0" applyFont="1" applyFill="1" applyBorder="1" applyAlignment="1">
      <alignment horizontal="center" vertical="center"/>
    </xf>
    <xf numFmtId="0" fontId="14" fillId="25" borderId="35" xfId="0" applyFont="1" applyFill="1" applyBorder="1" applyAlignment="1">
      <alignment vertical="center"/>
    </xf>
    <xf numFmtId="0" fontId="14" fillId="4" borderId="36" xfId="0" applyFont="1" applyFill="1" applyBorder="1" applyAlignment="1">
      <alignment horizontal="right" vertical="center"/>
    </xf>
    <xf numFmtId="1" fontId="14" fillId="4" borderId="29" xfId="0" applyNumberFormat="1" applyFont="1" applyFill="1" applyBorder="1" applyAlignment="1">
      <alignment vertical="center"/>
    </xf>
    <xf numFmtId="1" fontId="15" fillId="4" borderId="1" xfId="0" applyNumberFormat="1" applyFont="1" applyFill="1" applyBorder="1" applyAlignment="1">
      <alignment horizontal="center" vertical="center"/>
    </xf>
    <xf numFmtId="1" fontId="14" fillId="4" borderId="29" xfId="0" applyNumberFormat="1" applyFont="1" applyFill="1" applyBorder="1" applyAlignment="1">
      <alignment horizontal="right" vertical="center"/>
    </xf>
    <xf numFmtId="1" fontId="14" fillId="4" borderId="46" xfId="0" applyNumberFormat="1" applyFont="1" applyFill="1" applyBorder="1" applyAlignment="1">
      <alignment horizontal="right" vertical="center"/>
    </xf>
    <xf numFmtId="0" fontId="7" fillId="26" borderId="1" xfId="0" applyFont="1" applyFill="1" applyBorder="1" applyAlignment="1">
      <alignment vertical="center"/>
    </xf>
    <xf numFmtId="0" fontId="8" fillId="26" borderId="1" xfId="0" applyFont="1" applyFill="1" applyBorder="1" applyAlignment="1">
      <alignment horizontal="left" vertical="center"/>
    </xf>
    <xf numFmtId="0" fontId="16" fillId="4" borderId="36" xfId="0" applyFont="1" applyFill="1" applyBorder="1" applyAlignment="1">
      <alignment vertical="center"/>
    </xf>
    <xf numFmtId="0" fontId="16" fillId="4" borderId="29" xfId="0" applyFont="1" applyFill="1" applyBorder="1" applyAlignment="1">
      <alignment vertical="center"/>
    </xf>
    <xf numFmtId="0" fontId="13" fillId="27" borderId="1" xfId="0" applyFont="1" applyFill="1" applyBorder="1" applyAlignment="1">
      <alignment vertical="center"/>
    </xf>
    <xf numFmtId="0" fontId="14" fillId="28" borderId="1" xfId="0" applyFont="1" applyFill="1" applyBorder="1" applyAlignment="1">
      <alignment vertical="center"/>
    </xf>
    <xf numFmtId="0" fontId="14" fillId="28" borderId="1" xfId="0" applyFont="1" applyFill="1" applyBorder="1" applyAlignment="1">
      <alignment horizontal="center" vertical="center"/>
    </xf>
    <xf numFmtId="0" fontId="12" fillId="27" borderId="1" xfId="0" applyFont="1" applyFill="1" applyBorder="1" applyAlignment="1">
      <alignment vertical="center"/>
    </xf>
    <xf numFmtId="0" fontId="10" fillId="28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4" fillId="28" borderId="14" xfId="0" applyFont="1" applyFill="1" applyBorder="1" applyAlignment="1">
      <alignment vertical="center"/>
    </xf>
    <xf numFmtId="0" fontId="10" fillId="28" borderId="23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2" fillId="4" borderId="1" xfId="0" applyFont="1" applyFill="1" applyBorder="1" applyAlignment="1">
      <alignment vertical="center"/>
    </xf>
    <xf numFmtId="0" fontId="17" fillId="10" borderId="29" xfId="0" applyFont="1" applyFill="1" applyBorder="1" applyAlignment="1">
      <alignment horizontal="right" vertical="center"/>
    </xf>
    <xf numFmtId="0" fontId="13" fillId="4" borderId="29" xfId="0" applyFont="1" applyFill="1" applyBorder="1" applyAlignment="1">
      <alignment horizontal="right" vertical="center"/>
    </xf>
    <xf numFmtId="0" fontId="25" fillId="4" borderId="29" xfId="0" applyFont="1" applyFill="1" applyBorder="1" applyAlignment="1">
      <alignment horizontal="right" vertical="center"/>
    </xf>
    <xf numFmtId="1" fontId="15" fillId="4" borderId="29" xfId="0" applyNumberFormat="1" applyFont="1" applyFill="1" applyBorder="1" applyAlignment="1" applyProtection="1">
      <alignment horizontal="center" vertical="center"/>
      <protection locked="0"/>
    </xf>
    <xf numFmtId="1" fontId="15" fillId="4" borderId="28" xfId="0" applyNumberFormat="1" applyFont="1" applyFill="1" applyBorder="1" applyAlignment="1" applyProtection="1">
      <alignment horizontal="center" vertical="center"/>
      <protection locked="0"/>
    </xf>
    <xf numFmtId="165" fontId="10" fillId="11" borderId="2" xfId="0" applyNumberFormat="1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9" fillId="0" borderId="24" xfId="0" applyFont="1" applyBorder="1"/>
    <xf numFmtId="0" fontId="9" fillId="0" borderId="33" xfId="0" applyFont="1" applyBorder="1"/>
    <xf numFmtId="0" fontId="9" fillId="0" borderId="34" xfId="0" applyFont="1" applyBorder="1"/>
    <xf numFmtId="0" fontId="11" fillId="15" borderId="2" xfId="0" applyFont="1" applyFill="1" applyBorder="1" applyAlignment="1">
      <alignment horizontal="left" vertic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4" borderId="15" xfId="0" applyFont="1" applyFill="1" applyBorder="1" applyAlignment="1">
      <alignment horizontal="left" vertical="top"/>
    </xf>
    <xf numFmtId="0" fontId="9" fillId="0" borderId="16" xfId="0" applyFont="1" applyBorder="1"/>
    <xf numFmtId="0" fontId="9" fillId="0" borderId="25" xfId="0" applyFont="1" applyBorder="1"/>
    <xf numFmtId="165" fontId="10" fillId="7" borderId="2" xfId="0" applyNumberFormat="1" applyFont="1" applyFill="1" applyBorder="1" applyAlignment="1">
      <alignment horizontal="center" vertical="center"/>
    </xf>
    <xf numFmtId="0" fontId="23" fillId="16" borderId="2" xfId="0" applyFont="1" applyFill="1" applyBorder="1" applyAlignment="1">
      <alignment horizontal="left" vertical="center" wrapText="1"/>
    </xf>
    <xf numFmtId="0" fontId="24" fillId="0" borderId="3" xfId="0" applyFont="1" applyBorder="1"/>
    <xf numFmtId="0" fontId="24" fillId="0" borderId="4" xfId="0" applyFont="1" applyBorder="1"/>
    <xf numFmtId="0" fontId="24" fillId="0" borderId="5" xfId="0" applyFont="1" applyBorder="1"/>
    <xf numFmtId="0" fontId="24" fillId="0" borderId="6" xfId="0" applyFont="1" applyBorder="1"/>
    <xf numFmtId="0" fontId="24" fillId="0" borderId="7" xfId="0" applyFont="1" applyBorder="1"/>
    <xf numFmtId="0" fontId="10" fillId="4" borderId="37" xfId="0" applyFont="1" applyFill="1" applyBorder="1" applyAlignment="1">
      <alignment horizontal="left" vertical="center"/>
    </xf>
    <xf numFmtId="0" fontId="9" fillId="0" borderId="38" xfId="0" applyFont="1" applyBorder="1"/>
    <xf numFmtId="0" fontId="9" fillId="0" borderId="39" xfId="0" applyFont="1" applyBorder="1"/>
    <xf numFmtId="0" fontId="11" fillId="17" borderId="2" xfId="0" applyFont="1" applyFill="1" applyBorder="1" applyAlignment="1">
      <alignment horizontal="left" vertical="center"/>
    </xf>
    <xf numFmtId="0" fontId="10" fillId="4" borderId="40" xfId="0" applyFont="1" applyFill="1" applyBorder="1" applyAlignment="1">
      <alignment horizontal="left" vertical="top"/>
    </xf>
    <xf numFmtId="0" fontId="9" fillId="0" borderId="41" xfId="0" applyFont="1" applyBorder="1"/>
    <xf numFmtId="0" fontId="13" fillId="4" borderId="42" xfId="0" applyFont="1" applyFill="1" applyBorder="1" applyAlignment="1">
      <alignment horizontal="right" vertical="center" wrapText="1"/>
    </xf>
    <xf numFmtId="0" fontId="9" fillId="0" borderId="43" xfId="0" applyFont="1" applyBorder="1"/>
    <xf numFmtId="0" fontId="9" fillId="0" borderId="44" xfId="0" applyFont="1" applyBorder="1"/>
    <xf numFmtId="1" fontId="15" fillId="4" borderId="42" xfId="0" applyNumberFormat="1" applyFont="1" applyFill="1" applyBorder="1" applyAlignment="1" applyProtection="1">
      <alignment horizontal="right" vertical="center"/>
      <protection locked="0"/>
    </xf>
    <xf numFmtId="0" fontId="9" fillId="0" borderId="43" xfId="0" applyFont="1" applyBorder="1" applyProtection="1">
      <protection locked="0"/>
    </xf>
    <xf numFmtId="0" fontId="9" fillId="0" borderId="44" xfId="0" applyFont="1" applyBorder="1" applyProtection="1">
      <protection locked="0"/>
    </xf>
    <xf numFmtId="0" fontId="10" fillId="0" borderId="0" xfId="0" applyFont="1" applyAlignment="1">
      <alignment horizontal="center" vertical="center"/>
    </xf>
    <xf numFmtId="0" fontId="0" fillId="0" borderId="0" xfId="0"/>
    <xf numFmtId="165" fontId="10" fillId="25" borderId="2" xfId="0" applyNumberFormat="1" applyFont="1" applyFill="1" applyBorder="1" applyAlignment="1">
      <alignment horizontal="center" vertical="center"/>
    </xf>
    <xf numFmtId="165" fontId="10" fillId="28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/>
    </xf>
    <xf numFmtId="0" fontId="9" fillId="0" borderId="45" xfId="0" applyFont="1" applyBorder="1"/>
    <xf numFmtId="0" fontId="14" fillId="4" borderId="40" xfId="0" applyFont="1" applyFill="1" applyBorder="1" applyAlignment="1">
      <alignment horizontal="center" vertical="center"/>
    </xf>
    <xf numFmtId="0" fontId="9" fillId="0" borderId="47" xfId="0" applyFont="1" applyBorder="1"/>
    <xf numFmtId="0" fontId="9" fillId="0" borderId="48" xfId="0" applyFont="1" applyBorder="1"/>
    <xf numFmtId="0" fontId="18" fillId="0" borderId="40" xfId="0" applyFont="1" applyBorder="1" applyAlignment="1">
      <alignment horizontal="center" vertical="center"/>
    </xf>
    <xf numFmtId="2" fontId="18" fillId="0" borderId="47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165" fontId="18" fillId="0" borderId="4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165" fontId="10" fillId="18" borderId="2" xfId="0" applyNumberFormat="1" applyFont="1" applyFill="1" applyBorder="1" applyAlignment="1">
      <alignment horizontal="center" vertical="center"/>
    </xf>
    <xf numFmtId="165" fontId="10" fillId="18" borderId="2" xfId="0" applyNumberFormat="1" applyFont="1" applyFill="1" applyBorder="1" applyAlignment="1">
      <alignment vertical="center"/>
    </xf>
    <xf numFmtId="1" fontId="15" fillId="4" borderId="42" xfId="0" applyNumberFormat="1" applyFont="1" applyFill="1" applyBorder="1" applyAlignment="1" applyProtection="1">
      <alignment horizontal="center" vertical="center"/>
      <protection locked="0"/>
    </xf>
    <xf numFmtId="0" fontId="10" fillId="4" borderId="12" xfId="0" applyFont="1" applyFill="1" applyBorder="1" applyAlignment="1">
      <alignment horizontal="left" vertical="center"/>
    </xf>
    <xf numFmtId="0" fontId="9" fillId="0" borderId="21" xfId="0" applyFont="1" applyBorder="1"/>
    <xf numFmtId="164" fontId="10" fillId="4" borderId="13" xfId="0" applyNumberFormat="1" applyFont="1" applyFill="1" applyBorder="1" applyAlignment="1">
      <alignment horizontal="right" vertical="top"/>
    </xf>
    <xf numFmtId="0" fontId="9" fillId="0" borderId="22" xfId="0" applyFont="1" applyBorder="1"/>
    <xf numFmtId="165" fontId="10" fillId="6" borderId="2" xfId="0" applyNumberFormat="1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9" fillId="0" borderId="18" xfId="0" applyFont="1" applyBorder="1"/>
    <xf numFmtId="0" fontId="9" fillId="0" borderId="31" xfId="0" applyFont="1" applyBorder="1"/>
    <xf numFmtId="0" fontId="14" fillId="6" borderId="8" xfId="0" applyFont="1" applyFill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10" fillId="6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11" fillId="1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0</xdr:row>
      <xdr:rowOff>9525</xdr:rowOff>
    </xdr:from>
    <xdr:ext cx="2038350" cy="14097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0"/>
  <sheetViews>
    <sheetView showGridLines="0" tabSelected="1" topLeftCell="B1" zoomScale="50" zoomScaleNormal="50" workbookViewId="0">
      <selection activeCell="U67" sqref="U67"/>
    </sheetView>
  </sheetViews>
  <sheetFormatPr baseColWidth="10" defaultColWidth="14.44140625" defaultRowHeight="15" customHeight="1" x14ac:dyDescent="0.3"/>
  <cols>
    <col min="1" max="1" width="4.6640625" hidden="1" customWidth="1"/>
    <col min="2" max="2" width="2.6640625" customWidth="1"/>
    <col min="3" max="3" width="2.33203125" customWidth="1"/>
    <col min="4" max="4" width="36.6640625" customWidth="1"/>
    <col min="5" max="5" width="11.33203125" customWidth="1"/>
    <col min="6" max="6" width="0.33203125" customWidth="1"/>
    <col min="7" max="7" width="36.6640625" customWidth="1"/>
    <col min="8" max="8" width="11.33203125" customWidth="1"/>
    <col min="9" max="9" width="0.33203125" customWidth="1"/>
    <col min="10" max="10" width="36.6640625" customWidth="1"/>
    <col min="11" max="11" width="11.33203125" customWidth="1"/>
    <col min="12" max="12" width="0.33203125" customWidth="1"/>
    <col min="13" max="13" width="36.6640625" customWidth="1"/>
    <col min="14" max="14" width="11.33203125" customWidth="1"/>
    <col min="15" max="15" width="2.33203125" customWidth="1"/>
    <col min="16" max="16" width="0.44140625" customWidth="1"/>
    <col min="17" max="17" width="8.33203125" customWidth="1"/>
    <col min="18" max="18" width="0.44140625" customWidth="1"/>
    <col min="19" max="19" width="2.33203125" customWidth="1"/>
    <col min="20" max="20" width="36.6640625" customWidth="1"/>
    <col min="21" max="21" width="11.33203125" customWidth="1"/>
    <col min="22" max="22" width="0.33203125" customWidth="1"/>
    <col min="23" max="23" width="36.6640625" customWidth="1"/>
    <col min="24" max="24" width="11.33203125" customWidth="1"/>
    <col min="25" max="25" width="0.33203125" customWidth="1"/>
    <col min="26" max="26" width="36.6640625" customWidth="1"/>
    <col min="27" max="27" width="11.33203125" customWidth="1"/>
    <col min="28" max="28" width="0.33203125" customWidth="1"/>
    <col min="29" max="29" width="36.6640625" customWidth="1"/>
    <col min="30" max="30" width="11.33203125" customWidth="1"/>
    <col min="31" max="31" width="2.33203125" customWidth="1"/>
  </cols>
  <sheetData>
    <row r="1" spans="1:31" ht="23.25" customHeight="1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18" t="s">
        <v>0</v>
      </c>
      <c r="X1" s="189"/>
      <c r="Y1" s="189"/>
      <c r="Z1" s="189"/>
      <c r="AA1" s="189"/>
      <c r="AB1" s="189"/>
      <c r="AC1" s="189"/>
      <c r="AD1" s="189"/>
      <c r="AE1" s="189"/>
    </row>
    <row r="2" spans="1:31" ht="60.75" customHeight="1" x14ac:dyDescent="0.3">
      <c r="A2" s="1"/>
      <c r="B2" s="1"/>
      <c r="C2" s="1"/>
      <c r="D2" s="219" t="s">
        <v>1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</row>
    <row r="3" spans="1:31" ht="7.5" customHeight="1" x14ac:dyDescent="0.3">
      <c r="A3" s="1"/>
      <c r="B3" s="1"/>
      <c r="C3" s="1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</row>
    <row r="4" spans="1:31" ht="9" customHeight="1" x14ac:dyDescent="0.3">
      <c r="A4" s="1"/>
      <c r="B4" s="1"/>
      <c r="C4" s="220" t="s">
        <v>2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</row>
    <row r="5" spans="1:31" ht="9" customHeight="1" x14ac:dyDescent="0.3">
      <c r="A5" s="1"/>
      <c r="B5" s="1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</row>
    <row r="6" spans="1:31" ht="9" customHeight="1" x14ac:dyDescent="0.3">
      <c r="A6" s="1"/>
      <c r="B6" s="1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</row>
    <row r="7" spans="1:31" ht="18.75" customHeight="1" x14ac:dyDescent="0.3">
      <c r="A7" s="3"/>
      <c r="B7" s="4"/>
      <c r="C7" s="5"/>
      <c r="D7" s="221" t="s">
        <v>3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8"/>
      <c r="P7" s="6"/>
      <c r="Q7" s="6"/>
      <c r="R7" s="7"/>
      <c r="S7" s="8"/>
      <c r="T7" s="222" t="s">
        <v>4</v>
      </c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8"/>
    </row>
    <row r="8" spans="1:31" ht="18.75" customHeight="1" x14ac:dyDescent="0.3">
      <c r="A8" s="3"/>
      <c r="B8" s="4"/>
      <c r="C8" s="5"/>
      <c r="D8" s="163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5"/>
      <c r="P8" s="6"/>
      <c r="Q8" s="6"/>
      <c r="R8" s="7"/>
      <c r="S8" s="8"/>
      <c r="T8" s="163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5"/>
    </row>
    <row r="9" spans="1:31" ht="18.75" customHeight="1" x14ac:dyDescent="0.3">
      <c r="A9" s="9"/>
      <c r="B9" s="10"/>
      <c r="C9" s="11"/>
      <c r="D9" s="217"/>
      <c r="E9" s="215"/>
      <c r="F9" s="215"/>
      <c r="G9" s="215"/>
      <c r="H9" s="215"/>
      <c r="I9" s="215"/>
      <c r="J9" s="215"/>
      <c r="K9" s="215"/>
      <c r="L9" s="215"/>
      <c r="M9" s="215"/>
      <c r="N9" s="216"/>
      <c r="O9" s="211"/>
      <c r="P9" s="12"/>
      <c r="Q9" s="12"/>
      <c r="R9" s="7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ht="18.75" customHeight="1" x14ac:dyDescent="0.3">
      <c r="A10" s="9"/>
      <c r="B10" s="10"/>
      <c r="C10" s="11"/>
      <c r="D10" s="206" t="s">
        <v>5</v>
      </c>
      <c r="E10" s="208">
        <f>143.28</f>
        <v>143.28</v>
      </c>
      <c r="F10" s="14"/>
      <c r="G10" s="166" t="s">
        <v>6</v>
      </c>
      <c r="H10" s="167"/>
      <c r="I10" s="15"/>
      <c r="J10" s="210">
        <f>E10*(E12+E13+E14+E15+E16+E17+E18+E19+H12+H13+H14+H15+H16+H17+H18+H19+K12+K13+K14+K15+K16+K17+K18+K19+N12+N13+N14+N15+N16+N17+N18+N19)</f>
        <v>0</v>
      </c>
      <c r="K10" s="157"/>
      <c r="L10" s="157"/>
      <c r="M10" s="157"/>
      <c r="N10" s="158"/>
      <c r="O10" s="212"/>
      <c r="P10" s="12"/>
      <c r="Q10" s="12"/>
      <c r="R10" s="7"/>
      <c r="S10" s="13"/>
      <c r="T10" s="16" t="s">
        <v>7</v>
      </c>
      <c r="U10" s="17">
        <f>90.54</f>
        <v>90.54</v>
      </c>
      <c r="V10" s="14"/>
      <c r="W10" s="18" t="s">
        <v>8</v>
      </c>
      <c r="X10" s="19"/>
      <c r="Y10" s="20"/>
      <c r="Z10" s="169">
        <f>U10*(U12+U13+X12+X13+AA12+AA13+AD12+AD13)</f>
        <v>0</v>
      </c>
      <c r="AA10" s="157"/>
      <c r="AB10" s="157"/>
      <c r="AC10" s="157"/>
      <c r="AD10" s="158"/>
      <c r="AE10" s="13"/>
    </row>
    <row r="11" spans="1:31" ht="18.75" customHeight="1" x14ac:dyDescent="0.3">
      <c r="A11" s="21"/>
      <c r="B11" s="22"/>
      <c r="C11" s="11"/>
      <c r="D11" s="207"/>
      <c r="E11" s="209"/>
      <c r="F11" s="23"/>
      <c r="G11" s="159"/>
      <c r="H11" s="168"/>
      <c r="I11" s="15"/>
      <c r="J11" s="163"/>
      <c r="K11" s="164"/>
      <c r="L11" s="164"/>
      <c r="M11" s="164"/>
      <c r="N11" s="165"/>
      <c r="O11" s="212"/>
      <c r="P11" s="12"/>
      <c r="Q11" s="12"/>
      <c r="R11" s="24"/>
      <c r="S11" s="13"/>
      <c r="T11" s="25"/>
      <c r="U11" s="26"/>
      <c r="V11" s="23"/>
      <c r="W11" s="27"/>
      <c r="X11" s="28"/>
      <c r="Y11" s="20"/>
      <c r="Z11" s="163"/>
      <c r="AA11" s="164"/>
      <c r="AB11" s="164"/>
      <c r="AC11" s="164"/>
      <c r="AD11" s="165"/>
      <c r="AE11" s="13"/>
    </row>
    <row r="12" spans="1:31" ht="18.75" customHeight="1" x14ac:dyDescent="0.3">
      <c r="A12" s="9"/>
      <c r="B12" s="10"/>
      <c r="C12" s="11"/>
      <c r="D12" s="29" t="s">
        <v>9</v>
      </c>
      <c r="E12" s="154"/>
      <c r="F12" s="211"/>
      <c r="G12" s="29" t="s">
        <v>10</v>
      </c>
      <c r="H12" s="155"/>
      <c r="I12" s="31"/>
      <c r="J12" s="32" t="s">
        <v>11</v>
      </c>
      <c r="K12" s="154"/>
      <c r="L12" s="211"/>
      <c r="M12" s="32" t="s">
        <v>12</v>
      </c>
      <c r="N12" s="154"/>
      <c r="O12" s="212"/>
      <c r="P12" s="12"/>
      <c r="Q12" s="12"/>
      <c r="R12" s="7"/>
      <c r="S12" s="13"/>
      <c r="T12" s="32" t="s">
        <v>13</v>
      </c>
      <c r="U12" s="154"/>
      <c r="V12" s="33"/>
      <c r="W12" s="32" t="s">
        <v>14</v>
      </c>
      <c r="X12" s="154"/>
      <c r="Y12" s="20"/>
      <c r="Z12" s="32" t="s">
        <v>10</v>
      </c>
      <c r="AA12" s="154"/>
      <c r="AB12" s="33"/>
      <c r="AC12" s="32" t="s">
        <v>15</v>
      </c>
      <c r="AD12" s="154"/>
      <c r="AE12" s="13"/>
    </row>
    <row r="13" spans="1:31" ht="18.75" customHeight="1" x14ac:dyDescent="0.3">
      <c r="A13" s="9"/>
      <c r="B13" s="10"/>
      <c r="C13" s="11"/>
      <c r="D13" s="32" t="s">
        <v>16</v>
      </c>
      <c r="E13" s="154"/>
      <c r="F13" s="212"/>
      <c r="G13" s="32" t="s">
        <v>17</v>
      </c>
      <c r="H13" s="154"/>
      <c r="I13" s="31"/>
      <c r="J13" s="32" t="s">
        <v>18</v>
      </c>
      <c r="K13" s="154"/>
      <c r="L13" s="212"/>
      <c r="M13" s="32" t="s">
        <v>19</v>
      </c>
      <c r="N13" s="154"/>
      <c r="O13" s="212"/>
      <c r="P13" s="12"/>
      <c r="Q13" s="12"/>
      <c r="R13" s="7"/>
      <c r="S13" s="13"/>
      <c r="T13" s="32" t="s">
        <v>20</v>
      </c>
      <c r="U13" s="154"/>
      <c r="V13" s="33"/>
      <c r="W13" s="32" t="s">
        <v>21</v>
      </c>
      <c r="X13" s="154"/>
      <c r="Y13" s="20"/>
      <c r="Z13" s="32" t="s">
        <v>22</v>
      </c>
      <c r="AA13" s="154"/>
      <c r="AB13" s="33"/>
      <c r="AC13" s="32" t="s">
        <v>23</v>
      </c>
      <c r="AD13" s="154"/>
      <c r="AE13" s="13"/>
    </row>
    <row r="14" spans="1:31" ht="18.75" customHeight="1" x14ac:dyDescent="0.3">
      <c r="A14" s="9"/>
      <c r="B14" s="10"/>
      <c r="C14" s="11"/>
      <c r="D14" s="32" t="s">
        <v>24</v>
      </c>
      <c r="E14" s="154"/>
      <c r="F14" s="212"/>
      <c r="G14" s="32" t="s">
        <v>25</v>
      </c>
      <c r="H14" s="154"/>
      <c r="I14" s="31"/>
      <c r="J14" s="32" t="s">
        <v>26</v>
      </c>
      <c r="K14" s="154"/>
      <c r="L14" s="212"/>
      <c r="M14" s="32" t="s">
        <v>27</v>
      </c>
      <c r="N14" s="154"/>
      <c r="O14" s="212"/>
      <c r="P14" s="12"/>
      <c r="Q14" s="12"/>
      <c r="R14" s="7"/>
      <c r="S14" s="13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13"/>
    </row>
    <row r="15" spans="1:31" ht="18.75" customHeight="1" x14ac:dyDescent="0.3">
      <c r="A15" s="9"/>
      <c r="B15" s="10"/>
      <c r="C15" s="11"/>
      <c r="D15" s="32" t="s">
        <v>28</v>
      </c>
      <c r="E15" s="154"/>
      <c r="F15" s="212"/>
      <c r="G15" s="32" t="s">
        <v>29</v>
      </c>
      <c r="H15" s="154"/>
      <c r="I15" s="31"/>
      <c r="J15" s="32" t="s">
        <v>30</v>
      </c>
      <c r="K15" s="154"/>
      <c r="L15" s="212"/>
      <c r="M15" s="32" t="s">
        <v>31</v>
      </c>
      <c r="N15" s="154"/>
      <c r="O15" s="212"/>
      <c r="P15" s="12"/>
      <c r="Q15" s="12"/>
      <c r="R15" s="7"/>
      <c r="S15" s="35"/>
      <c r="T15" s="223" t="s">
        <v>32</v>
      </c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8"/>
    </row>
    <row r="16" spans="1:31" ht="18.75" customHeight="1" x14ac:dyDescent="0.3">
      <c r="A16" s="9"/>
      <c r="B16" s="10"/>
      <c r="C16" s="11"/>
      <c r="D16" s="32" t="s">
        <v>33</v>
      </c>
      <c r="E16" s="154"/>
      <c r="F16" s="212"/>
      <c r="G16" s="32" t="s">
        <v>34</v>
      </c>
      <c r="H16" s="154"/>
      <c r="I16" s="31"/>
      <c r="J16" s="32" t="s">
        <v>35</v>
      </c>
      <c r="K16" s="154"/>
      <c r="L16" s="212"/>
      <c r="M16" s="32" t="s">
        <v>36</v>
      </c>
      <c r="N16" s="154"/>
      <c r="O16" s="212"/>
      <c r="P16" s="12"/>
      <c r="Q16" s="12"/>
      <c r="R16" s="7"/>
      <c r="S16" s="35"/>
      <c r="T16" s="163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5"/>
    </row>
    <row r="17" spans="1:31" ht="18.75" customHeight="1" x14ac:dyDescent="0.3">
      <c r="A17" s="9"/>
      <c r="B17" s="10"/>
      <c r="C17" s="11"/>
      <c r="D17" s="32" t="s">
        <v>37</v>
      </c>
      <c r="E17" s="154"/>
      <c r="F17" s="212"/>
      <c r="G17" s="32" t="s">
        <v>38</v>
      </c>
      <c r="H17" s="154"/>
      <c r="I17" s="31"/>
      <c r="J17" s="32" t="s">
        <v>39</v>
      </c>
      <c r="K17" s="154"/>
      <c r="L17" s="212"/>
      <c r="M17" s="32" t="s">
        <v>40</v>
      </c>
      <c r="N17" s="154"/>
      <c r="O17" s="212"/>
      <c r="P17" s="12"/>
      <c r="Q17" s="12"/>
      <c r="R17" s="7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8.75" customHeight="1" x14ac:dyDescent="0.3">
      <c r="A18" s="9"/>
      <c r="B18" s="10"/>
      <c r="C18" s="11"/>
      <c r="D18" s="32" t="s">
        <v>41</v>
      </c>
      <c r="E18" s="155"/>
      <c r="F18" s="212"/>
      <c r="G18" s="32" t="s">
        <v>42</v>
      </c>
      <c r="H18" s="154"/>
      <c r="I18" s="31"/>
      <c r="J18" s="32" t="s">
        <v>43</v>
      </c>
      <c r="K18" s="154"/>
      <c r="L18" s="212"/>
      <c r="M18" s="36" t="s">
        <v>44</v>
      </c>
      <c r="N18" s="154"/>
      <c r="O18" s="212"/>
      <c r="P18" s="12"/>
      <c r="Q18" s="12"/>
      <c r="R18" s="7"/>
      <c r="S18" s="13"/>
      <c r="T18" s="16" t="s">
        <v>45</v>
      </c>
      <c r="U18" s="17">
        <f>77.7</f>
        <v>77.7</v>
      </c>
      <c r="V18" s="14"/>
      <c r="W18" s="18" t="s">
        <v>46</v>
      </c>
      <c r="X18" s="19"/>
      <c r="Y18" s="37"/>
      <c r="Z18" s="169">
        <f>U18*(U20+U21+U22+U23+U24+U25+X20+X21+X22+X23+X24+X25+AA20+AA21+AA22+AA23+AA24+AA25+AD20+AD21+AD22+AD23)</f>
        <v>0</v>
      </c>
      <c r="AA18" s="157"/>
      <c r="AB18" s="157"/>
      <c r="AC18" s="157"/>
      <c r="AD18" s="158"/>
      <c r="AE18" s="13"/>
    </row>
    <row r="19" spans="1:31" ht="18.75" customHeight="1" x14ac:dyDescent="0.3">
      <c r="A19" s="9"/>
      <c r="B19" s="10"/>
      <c r="C19" s="11"/>
      <c r="D19" s="32" t="s">
        <v>47</v>
      </c>
      <c r="E19" s="154"/>
      <c r="F19" s="213"/>
      <c r="G19" s="32" t="s">
        <v>48</v>
      </c>
      <c r="H19" s="154"/>
      <c r="I19" s="31"/>
      <c r="J19" s="32" t="s">
        <v>49</v>
      </c>
      <c r="K19" s="154"/>
      <c r="L19" s="213"/>
      <c r="M19" s="32" t="s">
        <v>50</v>
      </c>
      <c r="N19" s="154"/>
      <c r="O19" s="213"/>
      <c r="P19" s="12"/>
      <c r="Q19" s="12"/>
      <c r="R19" s="7"/>
      <c r="S19" s="13"/>
      <c r="T19" s="25"/>
      <c r="U19" s="26"/>
      <c r="V19" s="23"/>
      <c r="W19" s="27"/>
      <c r="X19" s="28"/>
      <c r="Y19" s="37"/>
      <c r="Z19" s="163"/>
      <c r="AA19" s="164"/>
      <c r="AB19" s="164"/>
      <c r="AC19" s="164"/>
      <c r="AD19" s="165"/>
      <c r="AE19" s="13"/>
    </row>
    <row r="20" spans="1:31" ht="18.75" customHeight="1" x14ac:dyDescent="0.3">
      <c r="A20" s="9"/>
      <c r="B20" s="10"/>
      <c r="C20" s="11"/>
      <c r="D20" s="214"/>
      <c r="E20" s="215"/>
      <c r="F20" s="215"/>
      <c r="G20" s="215"/>
      <c r="H20" s="215"/>
      <c r="I20" s="215"/>
      <c r="J20" s="215"/>
      <c r="K20" s="215"/>
      <c r="L20" s="215"/>
      <c r="M20" s="215"/>
      <c r="N20" s="216"/>
      <c r="O20" s="38"/>
      <c r="P20" s="12"/>
      <c r="Q20" s="12"/>
      <c r="R20" s="7"/>
      <c r="S20" s="13"/>
      <c r="T20" s="32" t="s">
        <v>13</v>
      </c>
      <c r="U20" s="155"/>
      <c r="V20" s="39"/>
      <c r="W20" s="32" t="s">
        <v>21</v>
      </c>
      <c r="X20" s="154"/>
      <c r="Y20" s="33"/>
      <c r="Z20" s="32" t="s">
        <v>51</v>
      </c>
      <c r="AA20" s="154"/>
      <c r="AB20" s="40"/>
      <c r="AC20" s="32" t="s">
        <v>52</v>
      </c>
      <c r="AD20" s="154"/>
      <c r="AE20" s="13"/>
    </row>
    <row r="21" spans="1:31" ht="18.75" customHeight="1" x14ac:dyDescent="0.3">
      <c r="A21" s="9"/>
      <c r="B21" s="1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12"/>
      <c r="Q21" s="12"/>
      <c r="R21" s="7"/>
      <c r="S21" s="13"/>
      <c r="T21" s="32" t="s">
        <v>20</v>
      </c>
      <c r="U21" s="154"/>
      <c r="V21" s="42"/>
      <c r="W21" s="32" t="s">
        <v>53</v>
      </c>
      <c r="X21" s="154"/>
      <c r="Y21" s="33"/>
      <c r="Z21" s="32" t="s">
        <v>15</v>
      </c>
      <c r="AA21" s="154"/>
      <c r="AB21" s="40"/>
      <c r="AC21" s="32" t="s">
        <v>54</v>
      </c>
      <c r="AD21" s="154"/>
      <c r="AE21" s="13"/>
    </row>
    <row r="22" spans="1:31" ht="18.75" customHeight="1" x14ac:dyDescent="0.3">
      <c r="A22" s="9"/>
      <c r="B22" s="10"/>
      <c r="C22" s="43"/>
      <c r="D22" s="206" t="s">
        <v>55</v>
      </c>
      <c r="E22" s="208">
        <f>156.36</f>
        <v>156.36000000000001</v>
      </c>
      <c r="F22" s="14"/>
      <c r="G22" s="166" t="s">
        <v>56</v>
      </c>
      <c r="H22" s="167"/>
      <c r="I22" s="38"/>
      <c r="J22" s="156">
        <f>E22*(E24+E25+E26+E27+E28+E29+H24+H25+H26+H27+H28+H29+K24+K25+K26+K27+K28+K29+N24+N25+N26+N27+N28+N29)</f>
        <v>0</v>
      </c>
      <c r="K22" s="157"/>
      <c r="L22" s="157"/>
      <c r="M22" s="157"/>
      <c r="N22" s="158"/>
      <c r="O22" s="43"/>
      <c r="P22" s="12"/>
      <c r="Q22" s="12"/>
      <c r="R22" s="7"/>
      <c r="S22" s="13"/>
      <c r="T22" s="32" t="s">
        <v>57</v>
      </c>
      <c r="U22" s="154"/>
      <c r="V22" s="42"/>
      <c r="W22" s="32" t="s">
        <v>58</v>
      </c>
      <c r="X22" s="154"/>
      <c r="Y22" s="33"/>
      <c r="Z22" s="32" t="s">
        <v>59</v>
      </c>
      <c r="AA22" s="154"/>
      <c r="AB22" s="40"/>
      <c r="AC22" s="44"/>
      <c r="AD22" s="45"/>
      <c r="AE22" s="13"/>
    </row>
    <row r="23" spans="1:31" ht="18.75" customHeight="1" x14ac:dyDescent="0.3">
      <c r="A23" s="9"/>
      <c r="B23" s="10"/>
      <c r="C23" s="43"/>
      <c r="D23" s="207"/>
      <c r="E23" s="209"/>
      <c r="F23" s="23"/>
      <c r="G23" s="159"/>
      <c r="H23" s="168"/>
      <c r="I23" s="38"/>
      <c r="J23" s="159"/>
      <c r="K23" s="160"/>
      <c r="L23" s="160"/>
      <c r="M23" s="160"/>
      <c r="N23" s="161"/>
      <c r="O23" s="46"/>
      <c r="P23" s="12"/>
      <c r="Q23" s="12"/>
      <c r="R23" s="7"/>
      <c r="S23" s="13"/>
      <c r="T23" s="32" t="s">
        <v>60</v>
      </c>
      <c r="U23" s="154"/>
      <c r="V23" s="42"/>
      <c r="W23" s="32" t="s">
        <v>10</v>
      </c>
      <c r="X23" s="154"/>
      <c r="Y23" s="33"/>
      <c r="Z23" s="32" t="s">
        <v>61</v>
      </c>
      <c r="AA23" s="154"/>
      <c r="AB23" s="40"/>
      <c r="AC23" s="44"/>
      <c r="AD23" s="45"/>
      <c r="AE23" s="13"/>
    </row>
    <row r="24" spans="1:31" ht="18.75" customHeight="1" x14ac:dyDescent="0.3">
      <c r="A24" s="9"/>
      <c r="B24" s="10"/>
      <c r="C24" s="43"/>
      <c r="D24" s="32" t="s">
        <v>62</v>
      </c>
      <c r="E24" s="154"/>
      <c r="F24" s="47"/>
      <c r="G24" s="151" t="s">
        <v>63</v>
      </c>
      <c r="H24" s="154"/>
      <c r="I24" s="38"/>
      <c r="J24" s="32" t="s">
        <v>64</v>
      </c>
      <c r="K24" s="154"/>
      <c r="L24" s="48"/>
      <c r="M24" s="32" t="s">
        <v>65</v>
      </c>
      <c r="N24" s="154"/>
      <c r="O24" s="46"/>
      <c r="P24" s="12"/>
      <c r="Q24" s="12"/>
      <c r="R24" s="24"/>
      <c r="S24" s="13"/>
      <c r="T24" s="29" t="s">
        <v>14</v>
      </c>
      <c r="U24" s="154"/>
      <c r="V24" s="42"/>
      <c r="W24" s="32" t="s">
        <v>66</v>
      </c>
      <c r="X24" s="154"/>
      <c r="Y24" s="33"/>
      <c r="Z24" s="32" t="s">
        <v>23</v>
      </c>
      <c r="AA24" s="154"/>
      <c r="AB24" s="40"/>
      <c r="AC24" s="44"/>
      <c r="AD24" s="45"/>
      <c r="AE24" s="13"/>
    </row>
    <row r="25" spans="1:31" ht="18.75" customHeight="1" x14ac:dyDescent="0.3">
      <c r="A25" s="9"/>
      <c r="B25" s="10"/>
      <c r="C25" s="43"/>
      <c r="D25" s="152" t="s">
        <v>67</v>
      </c>
      <c r="E25" s="154"/>
      <c r="F25" s="49"/>
      <c r="G25" s="32" t="s">
        <v>68</v>
      </c>
      <c r="H25" s="154"/>
      <c r="I25" s="38"/>
      <c r="J25" s="32" t="s">
        <v>69</v>
      </c>
      <c r="K25" s="154"/>
      <c r="L25" s="38"/>
      <c r="M25" s="32" t="s">
        <v>70</v>
      </c>
      <c r="N25" s="154"/>
      <c r="O25" s="46"/>
      <c r="P25" s="12"/>
      <c r="Q25" s="12"/>
      <c r="R25" s="7"/>
      <c r="S25" s="13"/>
      <c r="T25" s="32" t="s">
        <v>71</v>
      </c>
      <c r="U25" s="155"/>
      <c r="V25" s="33"/>
      <c r="W25" s="32" t="s">
        <v>22</v>
      </c>
      <c r="X25" s="154"/>
      <c r="Y25" s="33"/>
      <c r="Z25" s="32" t="s">
        <v>72</v>
      </c>
      <c r="AA25" s="154"/>
      <c r="AB25" s="33"/>
      <c r="AC25" s="50"/>
      <c r="AD25" s="51"/>
      <c r="AE25" s="13"/>
    </row>
    <row r="26" spans="1:31" ht="18.75" customHeight="1" x14ac:dyDescent="0.3">
      <c r="A26" s="9"/>
      <c r="B26" s="10"/>
      <c r="C26" s="43"/>
      <c r="D26" s="36" t="s">
        <v>73</v>
      </c>
      <c r="E26" s="154"/>
      <c r="F26" s="49"/>
      <c r="G26" s="32" t="s">
        <v>74</v>
      </c>
      <c r="H26" s="154"/>
      <c r="I26" s="38"/>
      <c r="J26" s="32" t="s">
        <v>75</v>
      </c>
      <c r="K26" s="154"/>
      <c r="L26" s="38"/>
      <c r="M26" s="32" t="s">
        <v>76</v>
      </c>
      <c r="N26" s="154"/>
      <c r="O26" s="46"/>
      <c r="P26" s="12"/>
      <c r="Q26" s="12"/>
      <c r="R26" s="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ht="18.75" customHeight="1" x14ac:dyDescent="0.3">
      <c r="A27" s="9"/>
      <c r="B27" s="10"/>
      <c r="C27" s="43"/>
      <c r="D27" s="32" t="s">
        <v>77</v>
      </c>
      <c r="E27" s="154"/>
      <c r="F27" s="49"/>
      <c r="G27" s="32" t="s">
        <v>78</v>
      </c>
      <c r="H27" s="154"/>
      <c r="I27" s="38"/>
      <c r="J27" s="36" t="s">
        <v>79</v>
      </c>
      <c r="K27" s="154"/>
      <c r="L27" s="38"/>
      <c r="M27" s="36" t="s">
        <v>80</v>
      </c>
      <c r="N27" s="154"/>
      <c r="O27" s="46"/>
      <c r="P27" s="12"/>
      <c r="Q27" s="12"/>
      <c r="R27" s="7"/>
      <c r="S27" s="52"/>
      <c r="T27" s="224" t="s">
        <v>81</v>
      </c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8"/>
    </row>
    <row r="28" spans="1:31" ht="18.75" customHeight="1" x14ac:dyDescent="0.3">
      <c r="A28" s="9"/>
      <c r="B28" s="10"/>
      <c r="C28" s="43"/>
      <c r="D28" s="32" t="s">
        <v>82</v>
      </c>
      <c r="E28" s="154"/>
      <c r="F28" s="49"/>
      <c r="G28" s="32" t="s">
        <v>83</v>
      </c>
      <c r="H28" s="154"/>
      <c r="I28" s="38"/>
      <c r="J28" s="32" t="s">
        <v>84</v>
      </c>
      <c r="K28" s="154"/>
      <c r="L28" s="38"/>
      <c r="M28" s="36" t="s">
        <v>85</v>
      </c>
      <c r="N28" s="154"/>
      <c r="O28" s="46"/>
      <c r="P28" s="12"/>
      <c r="Q28" s="12"/>
      <c r="R28" s="7"/>
      <c r="S28" s="52"/>
      <c r="T28" s="163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5"/>
    </row>
    <row r="29" spans="1:31" ht="18.75" customHeight="1" x14ac:dyDescent="0.3">
      <c r="A29" s="9"/>
      <c r="B29" s="10"/>
      <c r="C29" s="43"/>
      <c r="D29" s="32" t="s">
        <v>86</v>
      </c>
      <c r="E29" s="154"/>
      <c r="F29" s="49"/>
      <c r="G29" s="53" t="s">
        <v>87</v>
      </c>
      <c r="H29" s="154"/>
      <c r="I29" s="38"/>
      <c r="J29" s="32" t="s">
        <v>88</v>
      </c>
      <c r="K29" s="154"/>
      <c r="L29" s="54"/>
      <c r="M29" s="32" t="s">
        <v>89</v>
      </c>
      <c r="N29" s="154"/>
      <c r="O29" s="46"/>
      <c r="P29" s="12"/>
      <c r="Q29" s="12"/>
      <c r="R29" s="7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8.75" customHeight="1" x14ac:dyDescent="0.3">
      <c r="A30" s="9"/>
      <c r="B30" s="10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6"/>
      <c r="P30" s="12"/>
      <c r="Q30" s="12"/>
      <c r="R30" s="7"/>
      <c r="S30" s="13"/>
      <c r="T30" s="16" t="s">
        <v>90</v>
      </c>
      <c r="U30" s="17">
        <v>66.180000000000007</v>
      </c>
      <c r="V30" s="14"/>
      <c r="W30" s="18" t="s">
        <v>91</v>
      </c>
      <c r="X30" s="19"/>
      <c r="Y30" s="20"/>
      <c r="Z30" s="169">
        <f>U30*(U32+U33+U34+X32+X33+X34+AA32+AA33+AA34+AD32+AD33+AD34)</f>
        <v>0</v>
      </c>
      <c r="AA30" s="157"/>
      <c r="AB30" s="157"/>
      <c r="AC30" s="157"/>
      <c r="AD30" s="158"/>
      <c r="AE30" s="13"/>
    </row>
    <row r="31" spans="1:31" ht="18.75" customHeight="1" x14ac:dyDescent="0.3">
      <c r="A31" s="9"/>
      <c r="B31" s="10"/>
      <c r="C31" s="43"/>
      <c r="D31" s="206" t="s">
        <v>92</v>
      </c>
      <c r="E31" s="208">
        <f>156.36</f>
        <v>156.36000000000001</v>
      </c>
      <c r="F31" s="14"/>
      <c r="G31" s="166" t="s">
        <v>56</v>
      </c>
      <c r="H31" s="167"/>
      <c r="I31" s="38"/>
      <c r="J31" s="156">
        <f>E31*(E33+E34+H33+H34+K33+K34+N33+N34)</f>
        <v>0</v>
      </c>
      <c r="K31" s="157"/>
      <c r="L31" s="157"/>
      <c r="M31" s="157"/>
      <c r="N31" s="158"/>
      <c r="O31" s="46"/>
      <c r="P31" s="12"/>
      <c r="Q31" s="12"/>
      <c r="R31" s="7"/>
      <c r="S31" s="13"/>
      <c r="T31" s="25"/>
      <c r="U31" s="26"/>
      <c r="V31" s="23"/>
      <c r="W31" s="27"/>
      <c r="X31" s="28"/>
      <c r="Y31" s="20"/>
      <c r="Z31" s="163"/>
      <c r="AA31" s="164"/>
      <c r="AB31" s="164"/>
      <c r="AC31" s="164"/>
      <c r="AD31" s="165"/>
      <c r="AE31" s="13"/>
    </row>
    <row r="32" spans="1:31" ht="18.75" customHeight="1" x14ac:dyDescent="0.3">
      <c r="A32" s="55"/>
      <c r="B32" s="56"/>
      <c r="C32" s="43"/>
      <c r="D32" s="207"/>
      <c r="E32" s="209"/>
      <c r="F32" s="23"/>
      <c r="G32" s="159"/>
      <c r="H32" s="168"/>
      <c r="I32" s="38"/>
      <c r="J32" s="159"/>
      <c r="K32" s="160"/>
      <c r="L32" s="160"/>
      <c r="M32" s="160"/>
      <c r="N32" s="161"/>
      <c r="O32" s="46"/>
      <c r="P32" s="7"/>
      <c r="Q32" s="7"/>
      <c r="R32" s="7"/>
      <c r="S32" s="13"/>
      <c r="T32" s="32" t="s">
        <v>13</v>
      </c>
      <c r="U32" s="154"/>
      <c r="V32" s="57"/>
      <c r="W32" s="32" t="s">
        <v>21</v>
      </c>
      <c r="X32" s="154"/>
      <c r="Y32" s="58"/>
      <c r="Z32" s="32" t="s">
        <v>15</v>
      </c>
      <c r="AA32" s="154"/>
      <c r="AB32" s="57"/>
      <c r="AC32" s="32" t="s">
        <v>54</v>
      </c>
      <c r="AD32" s="154"/>
      <c r="AE32" s="13"/>
    </row>
    <row r="33" spans="1:31" ht="18.75" customHeight="1" x14ac:dyDescent="0.3">
      <c r="A33" s="9"/>
      <c r="B33" s="10"/>
      <c r="C33" s="46"/>
      <c r="D33" s="29" t="s">
        <v>93</v>
      </c>
      <c r="E33" s="155"/>
      <c r="F33" s="38"/>
      <c r="G33" s="29" t="s">
        <v>94</v>
      </c>
      <c r="H33" s="155"/>
      <c r="I33" s="38"/>
      <c r="J33" s="32" t="s">
        <v>95</v>
      </c>
      <c r="K33" s="154"/>
      <c r="L33" s="48"/>
      <c r="M33" s="32" t="s">
        <v>96</v>
      </c>
      <c r="N33" s="154"/>
      <c r="O33" s="43"/>
      <c r="P33" s="12"/>
      <c r="Q33" s="12"/>
      <c r="R33" s="7"/>
      <c r="S33" s="13"/>
      <c r="T33" s="32" t="s">
        <v>20</v>
      </c>
      <c r="U33" s="154"/>
      <c r="V33" s="57"/>
      <c r="W33" s="32" t="s">
        <v>10</v>
      </c>
      <c r="X33" s="154"/>
      <c r="Y33" s="58"/>
      <c r="Z33" s="32" t="s">
        <v>23</v>
      </c>
      <c r="AA33" s="154"/>
      <c r="AB33" s="57"/>
      <c r="AC33" s="44"/>
      <c r="AD33" s="45"/>
      <c r="AE33" s="13"/>
    </row>
    <row r="34" spans="1:31" ht="18.75" customHeight="1" x14ac:dyDescent="0.3">
      <c r="A34" s="9"/>
      <c r="B34" s="10"/>
      <c r="C34" s="43"/>
      <c r="D34" s="32" t="s">
        <v>97</v>
      </c>
      <c r="E34" s="154"/>
      <c r="F34" s="38"/>
      <c r="G34" s="32" t="s">
        <v>98</v>
      </c>
      <c r="H34" s="154"/>
      <c r="I34" s="38"/>
      <c r="J34" s="36" t="s">
        <v>99</v>
      </c>
      <c r="K34" s="154"/>
      <c r="L34" s="54"/>
      <c r="M34" s="32" t="s">
        <v>100</v>
      </c>
      <c r="N34" s="154"/>
      <c r="O34" s="46"/>
      <c r="P34" s="12"/>
      <c r="Q34" s="12"/>
      <c r="R34" s="7"/>
      <c r="S34" s="13"/>
      <c r="T34" s="32" t="s">
        <v>14</v>
      </c>
      <c r="U34" s="154"/>
      <c r="V34" s="57"/>
      <c r="W34" s="32" t="s">
        <v>22</v>
      </c>
      <c r="X34" s="154"/>
      <c r="Y34" s="57"/>
      <c r="Z34" s="32" t="s">
        <v>52</v>
      </c>
      <c r="AA34" s="154"/>
      <c r="AB34" s="57"/>
      <c r="AC34" s="44"/>
      <c r="AD34" s="45"/>
      <c r="AE34" s="13"/>
    </row>
    <row r="35" spans="1:31" ht="18.75" customHeight="1" x14ac:dyDescent="0.3">
      <c r="A35" s="9"/>
      <c r="B35" s="10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6"/>
      <c r="P35" s="12"/>
      <c r="Q35" s="12"/>
      <c r="R35" s="24"/>
      <c r="S35" s="33"/>
      <c r="T35" s="33"/>
      <c r="U35" s="33"/>
      <c r="V35" s="57"/>
      <c r="W35" s="33"/>
      <c r="X35" s="33"/>
      <c r="Y35" s="57"/>
      <c r="Z35" s="33"/>
      <c r="AA35" s="33"/>
      <c r="AB35" s="57"/>
      <c r="AC35" s="57"/>
      <c r="AD35" s="57"/>
      <c r="AE35" s="33"/>
    </row>
    <row r="36" spans="1:31" ht="18.75" customHeight="1" x14ac:dyDescent="0.3">
      <c r="A36" s="9"/>
      <c r="B36" s="10"/>
      <c r="C36" s="43"/>
      <c r="D36" s="16" t="s">
        <v>101</v>
      </c>
      <c r="E36" s="208">
        <f>156.36</f>
        <v>156.36000000000001</v>
      </c>
      <c r="F36" s="14"/>
      <c r="G36" s="166" t="s">
        <v>56</v>
      </c>
      <c r="H36" s="167"/>
      <c r="I36" s="38"/>
      <c r="J36" s="156">
        <f>E36*(E38+H38+K38+N38)</f>
        <v>0</v>
      </c>
      <c r="K36" s="157"/>
      <c r="L36" s="157"/>
      <c r="M36" s="157"/>
      <c r="N36" s="158"/>
      <c r="O36" s="46"/>
      <c r="P36" s="12"/>
      <c r="Q36" s="12"/>
      <c r="R36" s="7"/>
      <c r="S36" s="59"/>
      <c r="T36" s="162" t="s">
        <v>102</v>
      </c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8"/>
    </row>
    <row r="37" spans="1:31" ht="18.75" customHeight="1" x14ac:dyDescent="0.3">
      <c r="A37" s="9"/>
      <c r="B37" s="10"/>
      <c r="C37" s="43"/>
      <c r="D37" s="25"/>
      <c r="E37" s="209"/>
      <c r="F37" s="23"/>
      <c r="G37" s="159"/>
      <c r="H37" s="168"/>
      <c r="I37" s="38"/>
      <c r="J37" s="159"/>
      <c r="K37" s="160"/>
      <c r="L37" s="160"/>
      <c r="M37" s="160"/>
      <c r="N37" s="161"/>
      <c r="O37" s="46"/>
      <c r="P37" s="12"/>
      <c r="Q37" s="12"/>
      <c r="R37" s="7"/>
      <c r="S37" s="59"/>
      <c r="T37" s="163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5"/>
    </row>
    <row r="38" spans="1:31" ht="18.75" customHeight="1" x14ac:dyDescent="0.3">
      <c r="A38" s="9"/>
      <c r="B38" s="10"/>
      <c r="C38" s="43"/>
      <c r="D38" s="36" t="s">
        <v>103</v>
      </c>
      <c r="E38" s="154"/>
      <c r="F38" s="11"/>
      <c r="G38" s="32" t="s">
        <v>104</v>
      </c>
      <c r="H38" s="154"/>
      <c r="I38" s="38"/>
      <c r="J38" s="32" t="s">
        <v>105</v>
      </c>
      <c r="K38" s="154"/>
      <c r="L38" s="60"/>
      <c r="M38" s="36" t="s">
        <v>106</v>
      </c>
      <c r="N38" s="154"/>
      <c r="O38" s="46"/>
      <c r="P38" s="12"/>
      <c r="Q38" s="12"/>
      <c r="R38" s="7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18.75" customHeight="1" x14ac:dyDescent="0.3">
      <c r="A39" s="9"/>
      <c r="B39" s="10"/>
      <c r="C39" s="43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46"/>
      <c r="P39" s="12"/>
      <c r="Q39" s="12"/>
      <c r="R39" s="7"/>
      <c r="S39" s="13"/>
      <c r="T39" s="16" t="s">
        <v>107</v>
      </c>
      <c r="U39" s="17">
        <f>56.1</f>
        <v>56.1</v>
      </c>
      <c r="V39" s="14"/>
      <c r="W39" s="166" t="s">
        <v>108</v>
      </c>
      <c r="X39" s="167"/>
      <c r="Y39" s="34"/>
      <c r="Z39" s="169">
        <f>U39*U41</f>
        <v>0</v>
      </c>
      <c r="AA39" s="157"/>
      <c r="AB39" s="157"/>
      <c r="AC39" s="157"/>
      <c r="AD39" s="158"/>
      <c r="AE39" s="13"/>
    </row>
    <row r="40" spans="1:31" ht="18.75" customHeight="1" x14ac:dyDescent="0.3">
      <c r="A40" s="9"/>
      <c r="B40" s="10"/>
      <c r="C40" s="43"/>
      <c r="D40" s="16" t="s">
        <v>109</v>
      </c>
      <c r="E40" s="208">
        <f>156.36</f>
        <v>156.36000000000001</v>
      </c>
      <c r="F40" s="14"/>
      <c r="G40" s="166" t="s">
        <v>56</v>
      </c>
      <c r="H40" s="167"/>
      <c r="I40" s="38"/>
      <c r="J40" s="156">
        <f>E40*(E42+H42+K42+N42)</f>
        <v>0</v>
      </c>
      <c r="K40" s="157"/>
      <c r="L40" s="157"/>
      <c r="M40" s="157"/>
      <c r="N40" s="158"/>
      <c r="O40" s="43"/>
      <c r="P40" s="12"/>
      <c r="Q40" s="12"/>
      <c r="R40" s="7"/>
      <c r="S40" s="13"/>
      <c r="T40" s="25"/>
      <c r="U40" s="26"/>
      <c r="V40" s="23"/>
      <c r="W40" s="159"/>
      <c r="X40" s="168"/>
      <c r="Y40" s="34"/>
      <c r="Z40" s="163"/>
      <c r="AA40" s="164"/>
      <c r="AB40" s="164"/>
      <c r="AC40" s="164"/>
      <c r="AD40" s="165"/>
      <c r="AE40" s="13"/>
    </row>
    <row r="41" spans="1:31" ht="18.75" customHeight="1" x14ac:dyDescent="0.3">
      <c r="A41" s="9"/>
      <c r="B41" s="10"/>
      <c r="C41" s="46"/>
      <c r="D41" s="25"/>
      <c r="E41" s="209"/>
      <c r="F41" s="23"/>
      <c r="G41" s="159"/>
      <c r="H41" s="168"/>
      <c r="I41" s="38"/>
      <c r="J41" s="159"/>
      <c r="K41" s="160"/>
      <c r="L41" s="160"/>
      <c r="M41" s="160"/>
      <c r="N41" s="161"/>
      <c r="O41" s="46"/>
      <c r="P41" s="12"/>
      <c r="Q41" s="12"/>
      <c r="R41" s="7"/>
      <c r="S41" s="13"/>
      <c r="T41" s="29" t="s">
        <v>110</v>
      </c>
      <c r="U41" s="154"/>
      <c r="V41" s="45"/>
      <c r="W41" s="50"/>
      <c r="X41" s="51"/>
      <c r="Y41" s="34"/>
      <c r="Z41" s="50"/>
      <c r="AA41" s="51"/>
      <c r="AB41" s="33"/>
      <c r="AC41" s="50"/>
      <c r="AD41" s="51"/>
      <c r="AE41" s="13"/>
    </row>
    <row r="42" spans="1:31" ht="18.75" customHeight="1" x14ac:dyDescent="0.3">
      <c r="A42" s="21"/>
      <c r="B42" s="22"/>
      <c r="C42" s="46"/>
      <c r="D42" s="29" t="s">
        <v>111</v>
      </c>
      <c r="E42" s="155"/>
      <c r="F42" s="62"/>
      <c r="G42" s="29" t="s">
        <v>112</v>
      </c>
      <c r="H42" s="155"/>
      <c r="I42" s="38"/>
      <c r="J42" s="32" t="s">
        <v>113</v>
      </c>
      <c r="K42" s="154"/>
      <c r="L42" s="63"/>
      <c r="M42" s="36" t="s">
        <v>114</v>
      </c>
      <c r="N42" s="154"/>
      <c r="O42" s="46"/>
      <c r="P42" s="12"/>
      <c r="Q42" s="12"/>
      <c r="R42" s="24"/>
      <c r="S42" s="13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13"/>
    </row>
    <row r="43" spans="1:31" ht="18.75" customHeight="1" x14ac:dyDescent="0.3">
      <c r="A43" s="9"/>
      <c r="B43" s="10"/>
      <c r="C43" s="46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46"/>
      <c r="P43" s="12"/>
      <c r="Q43" s="1"/>
      <c r="R43" s="1"/>
      <c r="S43" s="65"/>
      <c r="T43" s="170" t="s">
        <v>115</v>
      </c>
      <c r="U43" s="171"/>
      <c r="V43" s="171"/>
      <c r="W43" s="171"/>
      <c r="X43" s="171"/>
      <c r="Y43" s="171"/>
      <c r="Z43" s="171"/>
      <c r="AA43" s="171"/>
      <c r="AB43" s="171"/>
      <c r="AC43" s="171"/>
      <c r="AD43" s="172"/>
      <c r="AE43" s="66"/>
    </row>
    <row r="44" spans="1:31" ht="18.75" customHeight="1" x14ac:dyDescent="0.3">
      <c r="A44" s="9"/>
      <c r="B44" s="10"/>
      <c r="C44" s="46"/>
      <c r="D44" s="16" t="s">
        <v>116</v>
      </c>
      <c r="E44" s="208">
        <f>156.36</f>
        <v>156.36000000000001</v>
      </c>
      <c r="F44" s="14"/>
      <c r="G44" s="166" t="s">
        <v>56</v>
      </c>
      <c r="H44" s="167"/>
      <c r="I44" s="38"/>
      <c r="J44" s="156">
        <f>E44*(E46+E47+H46+H47+K46+K47+N46+N47)</f>
        <v>0</v>
      </c>
      <c r="K44" s="157"/>
      <c r="L44" s="157"/>
      <c r="M44" s="157"/>
      <c r="N44" s="158"/>
      <c r="O44" s="46"/>
      <c r="P44" s="12"/>
      <c r="Q44" s="1"/>
      <c r="R44" s="1"/>
      <c r="S44" s="65"/>
      <c r="T44" s="173"/>
      <c r="U44" s="174"/>
      <c r="V44" s="174"/>
      <c r="W44" s="174"/>
      <c r="X44" s="174"/>
      <c r="Y44" s="174"/>
      <c r="Z44" s="174"/>
      <c r="AA44" s="174"/>
      <c r="AB44" s="174"/>
      <c r="AC44" s="174"/>
      <c r="AD44" s="175"/>
      <c r="AE44" s="66"/>
    </row>
    <row r="45" spans="1:31" ht="18.75" customHeight="1" x14ac:dyDescent="0.3">
      <c r="A45" s="9"/>
      <c r="B45" s="10"/>
      <c r="C45" s="46"/>
      <c r="D45" s="25"/>
      <c r="E45" s="209"/>
      <c r="F45" s="23"/>
      <c r="G45" s="159"/>
      <c r="H45" s="168"/>
      <c r="I45" s="38"/>
      <c r="J45" s="159"/>
      <c r="K45" s="160"/>
      <c r="L45" s="160"/>
      <c r="M45" s="160"/>
      <c r="N45" s="161"/>
      <c r="O45" s="46"/>
      <c r="P45" s="12"/>
      <c r="Q45" s="1"/>
      <c r="R45" s="1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</row>
    <row r="46" spans="1:31" ht="18.75" customHeight="1" x14ac:dyDescent="0.3">
      <c r="A46" s="9"/>
      <c r="B46" s="10"/>
      <c r="C46" s="46"/>
      <c r="D46" s="32" t="s">
        <v>117</v>
      </c>
      <c r="E46" s="154"/>
      <c r="F46" s="38"/>
      <c r="G46" s="32" t="s">
        <v>118</v>
      </c>
      <c r="H46" s="154"/>
      <c r="I46" s="38"/>
      <c r="J46" s="36" t="s">
        <v>119</v>
      </c>
      <c r="K46" s="154"/>
      <c r="L46" s="68"/>
      <c r="M46" s="32" t="s">
        <v>120</v>
      </c>
      <c r="N46" s="154"/>
      <c r="O46" s="46"/>
      <c r="P46" s="12"/>
      <c r="Q46" s="1"/>
      <c r="R46" s="1"/>
      <c r="S46" s="67"/>
      <c r="T46" s="69" t="s">
        <v>7</v>
      </c>
      <c r="U46" s="70">
        <f>127.8*0.85</f>
        <v>108.63</v>
      </c>
      <c r="V46" s="71"/>
      <c r="W46" s="176" t="s">
        <v>121</v>
      </c>
      <c r="X46" s="177"/>
      <c r="Y46" s="177"/>
      <c r="Z46" s="177"/>
      <c r="AA46" s="177"/>
      <c r="AB46" s="177"/>
      <c r="AC46" s="177"/>
      <c r="AD46" s="178"/>
      <c r="AE46" s="72"/>
    </row>
    <row r="47" spans="1:31" ht="18.75" customHeight="1" x14ac:dyDescent="0.3">
      <c r="A47" s="9"/>
      <c r="B47" s="10"/>
      <c r="C47" s="64"/>
      <c r="D47" s="32" t="s">
        <v>122</v>
      </c>
      <c r="E47" s="154"/>
      <c r="F47" s="38"/>
      <c r="G47" s="32" t="s">
        <v>123</v>
      </c>
      <c r="H47" s="154"/>
      <c r="I47" s="38"/>
      <c r="J47" s="32" t="s">
        <v>124</v>
      </c>
      <c r="K47" s="154"/>
      <c r="L47" s="68"/>
      <c r="M47" s="32" t="s">
        <v>125</v>
      </c>
      <c r="N47" s="154"/>
      <c r="O47" s="46"/>
      <c r="P47" s="12"/>
      <c r="Q47" s="1"/>
      <c r="R47" s="1"/>
      <c r="S47" s="67"/>
      <c r="T47" s="69" t="s">
        <v>45</v>
      </c>
      <c r="U47" s="70">
        <f>109.66*0.85</f>
        <v>93.210999999999999</v>
      </c>
      <c r="V47" s="71"/>
      <c r="W47" s="176" t="s">
        <v>126</v>
      </c>
      <c r="X47" s="177"/>
      <c r="Y47" s="177"/>
      <c r="Z47" s="177"/>
      <c r="AA47" s="177"/>
      <c r="AB47" s="177"/>
      <c r="AC47" s="177"/>
      <c r="AD47" s="178"/>
      <c r="AE47" s="72"/>
    </row>
    <row r="48" spans="1:31" ht="18.75" customHeight="1" x14ac:dyDescent="0.3">
      <c r="A48" s="21"/>
      <c r="B48" s="22"/>
      <c r="C48" s="64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6"/>
      <c r="P48" s="12"/>
      <c r="Q48" s="73"/>
      <c r="R48" s="73"/>
      <c r="S48" s="74"/>
      <c r="T48" s="69" t="s">
        <v>90</v>
      </c>
      <c r="U48" s="70">
        <f>93.46*0.85</f>
        <v>79.440999999999988</v>
      </c>
      <c r="V48" s="71"/>
      <c r="W48" s="176" t="s">
        <v>127</v>
      </c>
      <c r="X48" s="177"/>
      <c r="Y48" s="177"/>
      <c r="Z48" s="177"/>
      <c r="AA48" s="177"/>
      <c r="AB48" s="177"/>
      <c r="AC48" s="177"/>
      <c r="AD48" s="178"/>
      <c r="AE48" s="72"/>
    </row>
    <row r="49" spans="1:31" ht="18.75" customHeight="1" x14ac:dyDescent="0.3">
      <c r="A49" s="21"/>
      <c r="B49" s="22"/>
      <c r="C49" s="64"/>
      <c r="D49" s="16" t="s">
        <v>128</v>
      </c>
      <c r="E49" s="208">
        <f>156.36</f>
        <v>156.36000000000001</v>
      </c>
      <c r="F49" s="14"/>
      <c r="G49" s="166" t="s">
        <v>56</v>
      </c>
      <c r="H49" s="167"/>
      <c r="I49" s="38"/>
      <c r="J49" s="156">
        <f>E49*(E51+E52+H51+H52+K51+K52+N51+N52)</f>
        <v>0</v>
      </c>
      <c r="K49" s="157"/>
      <c r="L49" s="157"/>
      <c r="M49" s="157"/>
      <c r="N49" s="158"/>
      <c r="O49" s="46"/>
      <c r="P49" s="12"/>
      <c r="Q49" s="73"/>
      <c r="R49" s="73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</row>
    <row r="50" spans="1:31" ht="18.75" customHeight="1" x14ac:dyDescent="0.3">
      <c r="A50" s="21"/>
      <c r="B50" s="22"/>
      <c r="C50" s="64"/>
      <c r="D50" s="25"/>
      <c r="E50" s="209"/>
      <c r="F50" s="23"/>
      <c r="G50" s="159"/>
      <c r="H50" s="168"/>
      <c r="I50" s="38"/>
      <c r="J50" s="159"/>
      <c r="K50" s="160"/>
      <c r="L50" s="160"/>
      <c r="M50" s="160"/>
      <c r="N50" s="161"/>
      <c r="O50" s="46"/>
      <c r="P50" s="12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</row>
    <row r="51" spans="1:31" ht="18.75" customHeight="1" x14ac:dyDescent="0.3">
      <c r="A51" s="21"/>
      <c r="B51" s="22"/>
      <c r="C51" s="64"/>
      <c r="D51" s="32" t="s">
        <v>129</v>
      </c>
      <c r="E51" s="154"/>
      <c r="F51" s="75"/>
      <c r="G51" s="32" t="s">
        <v>130</v>
      </c>
      <c r="H51" s="154"/>
      <c r="I51" s="75"/>
      <c r="J51" s="32" t="s">
        <v>131</v>
      </c>
      <c r="K51" s="154"/>
      <c r="L51" s="76"/>
      <c r="M51" s="153" t="s">
        <v>132</v>
      </c>
      <c r="N51" s="154"/>
      <c r="O51" s="46"/>
      <c r="P51" s="12"/>
      <c r="Q51" s="77"/>
      <c r="R51" s="77"/>
      <c r="S51" s="78"/>
      <c r="T51" s="179" t="s">
        <v>133</v>
      </c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8"/>
    </row>
    <row r="52" spans="1:31" ht="18.75" customHeight="1" x14ac:dyDescent="0.3">
      <c r="A52" s="55"/>
      <c r="B52" s="56"/>
      <c r="C52" s="64"/>
      <c r="D52" s="36" t="s">
        <v>134</v>
      </c>
      <c r="E52" s="154"/>
      <c r="F52" s="75"/>
      <c r="G52" s="32" t="s">
        <v>135</v>
      </c>
      <c r="H52" s="154"/>
      <c r="I52" s="75"/>
      <c r="J52" s="53" t="s">
        <v>136</v>
      </c>
      <c r="K52" s="154"/>
      <c r="L52" s="79"/>
      <c r="M52" s="32" t="s">
        <v>137</v>
      </c>
      <c r="N52" s="154"/>
      <c r="O52" s="46"/>
      <c r="P52" s="12"/>
      <c r="Q52" s="1"/>
      <c r="R52" s="1"/>
      <c r="S52" s="78"/>
      <c r="T52" s="163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5"/>
    </row>
    <row r="53" spans="1:31" ht="18.75" customHeight="1" x14ac:dyDescent="0.3">
      <c r="A53" s="55"/>
      <c r="B53" s="56"/>
      <c r="C53" s="46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6"/>
      <c r="P53" s="12"/>
      <c r="Q53" s="1"/>
      <c r="R53" s="1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</row>
    <row r="54" spans="1:31" ht="18.75" customHeight="1" x14ac:dyDescent="0.3">
      <c r="A54" s="55"/>
      <c r="B54" s="56"/>
      <c r="C54" s="81"/>
      <c r="D54" s="82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12"/>
      <c r="Q54" s="73"/>
      <c r="R54" s="73"/>
      <c r="S54" s="80"/>
      <c r="T54" s="16" t="s">
        <v>138</v>
      </c>
      <c r="U54" s="17">
        <f>239.7</f>
        <v>239.7</v>
      </c>
      <c r="V54" s="14"/>
      <c r="W54" s="180" t="s">
        <v>139</v>
      </c>
      <c r="X54" s="167"/>
      <c r="Y54" s="84"/>
      <c r="Z54" s="203">
        <f>U54*(U56+X56)</f>
        <v>0</v>
      </c>
      <c r="AA54" s="157"/>
      <c r="AB54" s="157"/>
      <c r="AC54" s="157"/>
      <c r="AD54" s="158"/>
      <c r="AE54" s="80"/>
    </row>
    <row r="55" spans="1:31" ht="18.75" customHeight="1" x14ac:dyDescent="0.3">
      <c r="A55" s="55"/>
      <c r="B55" s="56"/>
      <c r="C55" s="81"/>
      <c r="D55" s="85" t="s">
        <v>140</v>
      </c>
      <c r="E55" s="17">
        <f>162.84</f>
        <v>162.84</v>
      </c>
      <c r="F55" s="86"/>
      <c r="G55" s="86" t="s">
        <v>141</v>
      </c>
      <c r="H55" s="19"/>
      <c r="I55" s="38"/>
      <c r="J55" s="87">
        <f>E55*(E57+E58+H57+H58+K57+K58+N57+N58)</f>
        <v>0</v>
      </c>
      <c r="K55" s="87"/>
      <c r="L55" s="87"/>
      <c r="M55" s="87"/>
      <c r="N55" s="87"/>
      <c r="O55" s="82"/>
      <c r="P55" s="12"/>
      <c r="Q55" s="1"/>
      <c r="R55" s="1"/>
      <c r="S55" s="80"/>
      <c r="T55" s="25"/>
      <c r="U55" s="26"/>
      <c r="V55" s="23"/>
      <c r="W55" s="181"/>
      <c r="X55" s="168"/>
      <c r="Y55" s="84"/>
      <c r="Z55" s="163"/>
      <c r="AA55" s="164"/>
      <c r="AB55" s="164"/>
      <c r="AC55" s="164"/>
      <c r="AD55" s="165"/>
      <c r="AE55" s="80"/>
    </row>
    <row r="56" spans="1:31" ht="18.75" customHeight="1" x14ac:dyDescent="0.3">
      <c r="A56" s="55"/>
      <c r="B56" s="56"/>
      <c r="C56" s="81"/>
      <c r="D56" s="88"/>
      <c r="E56" s="89"/>
      <c r="F56" s="90"/>
      <c r="G56" s="90"/>
      <c r="H56" s="28"/>
      <c r="I56" s="38"/>
      <c r="J56" s="87"/>
      <c r="K56" s="87"/>
      <c r="L56" s="87"/>
      <c r="M56" s="87"/>
      <c r="N56" s="87"/>
      <c r="O56" s="82"/>
      <c r="P56" s="12"/>
      <c r="Q56" s="1"/>
      <c r="R56" s="1"/>
      <c r="S56" s="80"/>
      <c r="T56" s="32" t="s">
        <v>142</v>
      </c>
      <c r="U56" s="155"/>
      <c r="V56" s="91"/>
      <c r="W56" s="32" t="s">
        <v>143</v>
      </c>
      <c r="X56" s="154"/>
      <c r="Y56" s="84"/>
      <c r="Z56" s="92"/>
      <c r="AA56" s="93"/>
      <c r="AB56" s="94"/>
      <c r="AC56" s="92"/>
      <c r="AD56" s="93"/>
      <c r="AE56" s="80"/>
    </row>
    <row r="57" spans="1:31" ht="18.75" customHeight="1" x14ac:dyDescent="0.3">
      <c r="A57" s="55"/>
      <c r="B57" s="56"/>
      <c r="C57" s="95"/>
      <c r="D57" s="96" t="s">
        <v>144</v>
      </c>
      <c r="E57" s="155"/>
      <c r="F57" s="11"/>
      <c r="G57" s="96" t="s">
        <v>145</v>
      </c>
      <c r="H57" s="155"/>
      <c r="I57" s="11"/>
      <c r="J57" s="32" t="s">
        <v>146</v>
      </c>
      <c r="K57" s="154"/>
      <c r="L57" s="11"/>
      <c r="M57" s="32" t="s">
        <v>147</v>
      </c>
      <c r="N57" s="154"/>
      <c r="O57" s="82"/>
      <c r="P57" s="12"/>
      <c r="Q57" s="1"/>
      <c r="R57" s="1"/>
      <c r="S57" s="80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0"/>
    </row>
    <row r="58" spans="1:31" ht="18.75" customHeight="1" x14ac:dyDescent="0.3">
      <c r="A58" s="97"/>
      <c r="B58" s="98"/>
      <c r="C58" s="82"/>
      <c r="D58" s="29" t="s">
        <v>148</v>
      </c>
      <c r="E58" s="155"/>
      <c r="F58" s="11"/>
      <c r="G58" s="29" t="s">
        <v>149</v>
      </c>
      <c r="H58" s="155"/>
      <c r="I58" s="11"/>
      <c r="J58" s="32" t="s">
        <v>150</v>
      </c>
      <c r="K58" s="154"/>
      <c r="L58" s="11"/>
      <c r="M58" s="32" t="s">
        <v>151</v>
      </c>
      <c r="N58" s="154"/>
      <c r="O58" s="81"/>
      <c r="P58" s="99"/>
      <c r="Q58" s="73"/>
      <c r="R58" s="73"/>
      <c r="S58" s="78"/>
      <c r="T58" s="179" t="s">
        <v>152</v>
      </c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8"/>
    </row>
    <row r="59" spans="1:31" ht="18.75" customHeight="1" x14ac:dyDescent="0.3">
      <c r="A59" s="100"/>
      <c r="B59" s="2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99"/>
      <c r="Q59" s="73"/>
      <c r="R59" s="73"/>
      <c r="S59" s="78"/>
      <c r="T59" s="163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5"/>
    </row>
    <row r="60" spans="1:31" ht="18.75" customHeight="1" x14ac:dyDescent="0.3">
      <c r="A60" s="101"/>
      <c r="B60" s="1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02"/>
      <c r="Q60" s="1"/>
      <c r="R60" s="1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</row>
    <row r="61" spans="1:31" ht="18.75" customHeight="1" x14ac:dyDescent="0.3">
      <c r="A61" s="100"/>
      <c r="B61" s="22"/>
      <c r="C61" s="103"/>
      <c r="D61" s="104" t="s">
        <v>153</v>
      </c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2"/>
      <c r="Q61" s="73"/>
      <c r="R61" s="73"/>
      <c r="S61" s="80"/>
      <c r="T61" s="16" t="s">
        <v>154</v>
      </c>
      <c r="U61" s="17">
        <f>260.1</f>
        <v>260.10000000000002</v>
      </c>
      <c r="V61" s="14"/>
      <c r="W61" s="18" t="s">
        <v>155</v>
      </c>
      <c r="X61" s="19"/>
      <c r="Y61" s="105"/>
      <c r="Z61" s="204">
        <f>U61*(U63+U64+U65+U66+U67+U68+X63+X64+X65+X66+X67+X68+AA63+AA64+AA66+AA65+AA67)</f>
        <v>0</v>
      </c>
      <c r="AA61" s="157"/>
      <c r="AB61" s="157"/>
      <c r="AC61" s="157"/>
      <c r="AD61" s="158"/>
      <c r="AE61" s="80"/>
    </row>
    <row r="62" spans="1:31" ht="18.75" customHeight="1" x14ac:dyDescent="0.3">
      <c r="A62" s="101"/>
      <c r="B62" s="10"/>
      <c r="C62" s="103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88"/>
      <c r="Q62" s="1"/>
      <c r="R62" s="1"/>
      <c r="S62" s="80"/>
      <c r="T62" s="25"/>
      <c r="U62" s="26"/>
      <c r="V62" s="23"/>
      <c r="W62" s="27"/>
      <c r="X62" s="28"/>
      <c r="Y62" s="105"/>
      <c r="Z62" s="163"/>
      <c r="AA62" s="164"/>
      <c r="AB62" s="164"/>
      <c r="AC62" s="164"/>
      <c r="AD62" s="165"/>
      <c r="AE62" s="80"/>
    </row>
    <row r="63" spans="1:31" ht="18.75" customHeight="1" x14ac:dyDescent="0.3">
      <c r="A63" s="101"/>
      <c r="B63" s="10"/>
      <c r="C63" s="106"/>
      <c r="D63" s="107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89"/>
      <c r="Q63" s="1"/>
      <c r="R63" s="1"/>
      <c r="S63" s="80"/>
      <c r="T63" s="32" t="s">
        <v>156</v>
      </c>
      <c r="U63" s="155"/>
      <c r="V63" s="91"/>
      <c r="W63" s="32" t="s">
        <v>157</v>
      </c>
      <c r="X63" s="154"/>
      <c r="Y63" s="94"/>
      <c r="Z63" s="32" t="s">
        <v>158</v>
      </c>
      <c r="AA63" s="154"/>
      <c r="AB63" s="109"/>
      <c r="AC63" s="92"/>
      <c r="AD63" s="93"/>
      <c r="AE63" s="80"/>
    </row>
    <row r="64" spans="1:31" ht="18.75" customHeight="1" x14ac:dyDescent="0.3">
      <c r="A64" s="101"/>
      <c r="B64" s="10"/>
      <c r="C64" s="106"/>
      <c r="D64" s="16" t="s">
        <v>159</v>
      </c>
      <c r="E64" s="17">
        <f>178.56</f>
        <v>178.56</v>
      </c>
      <c r="F64" s="14"/>
      <c r="G64" s="18" t="s">
        <v>160</v>
      </c>
      <c r="H64" s="19"/>
      <c r="I64" s="108"/>
      <c r="J64" s="110">
        <f>E64*(E66+H66+K66+N66)</f>
        <v>0</v>
      </c>
      <c r="K64" s="110"/>
      <c r="L64" s="110"/>
      <c r="M64" s="110"/>
      <c r="N64" s="110"/>
      <c r="O64" s="111"/>
      <c r="P64" s="189"/>
      <c r="Q64" s="1"/>
      <c r="R64" s="1"/>
      <c r="S64" s="80"/>
      <c r="T64" s="32" t="s">
        <v>161</v>
      </c>
      <c r="U64" s="154"/>
      <c r="V64" s="112"/>
      <c r="W64" s="32" t="s">
        <v>162</v>
      </c>
      <c r="X64" s="154"/>
      <c r="Y64" s="94"/>
      <c r="Z64" s="32" t="s">
        <v>163</v>
      </c>
      <c r="AA64" s="154"/>
      <c r="AB64" s="109"/>
      <c r="AC64" s="92"/>
      <c r="AD64" s="93"/>
      <c r="AE64" s="80"/>
    </row>
    <row r="65" spans="1:31" ht="18.75" customHeight="1" x14ac:dyDescent="0.3">
      <c r="A65" s="101"/>
      <c r="B65" s="10"/>
      <c r="C65" s="106"/>
      <c r="D65" s="25"/>
      <c r="E65" s="26"/>
      <c r="F65" s="23"/>
      <c r="G65" s="27"/>
      <c r="H65" s="28"/>
      <c r="I65" s="108"/>
      <c r="J65" s="113"/>
      <c r="K65" s="113"/>
      <c r="L65" s="113"/>
      <c r="M65" s="113"/>
      <c r="N65" s="113"/>
      <c r="O65" s="111"/>
      <c r="P65" s="189"/>
      <c r="Q65" s="114"/>
      <c r="R65" s="114"/>
      <c r="S65" s="80"/>
      <c r="T65" s="32" t="s">
        <v>164</v>
      </c>
      <c r="U65" s="154"/>
      <c r="V65" s="112"/>
      <c r="W65" s="32" t="s">
        <v>165</v>
      </c>
      <c r="X65" s="154"/>
      <c r="Y65" s="94"/>
      <c r="Z65" s="32" t="s">
        <v>166</v>
      </c>
      <c r="AA65" s="154"/>
      <c r="AB65" s="109"/>
      <c r="AC65" s="92"/>
      <c r="AD65" s="93"/>
      <c r="AE65" s="80"/>
    </row>
    <row r="66" spans="1:31" ht="18.75" customHeight="1" x14ac:dyDescent="0.3">
      <c r="A66" s="101"/>
      <c r="B66" s="10"/>
      <c r="C66" s="115"/>
      <c r="D66" s="182" t="s">
        <v>167</v>
      </c>
      <c r="E66" s="205"/>
      <c r="F66" s="116"/>
      <c r="G66" s="182" t="s">
        <v>168</v>
      </c>
      <c r="H66" s="185"/>
      <c r="I66" s="117"/>
      <c r="J66" s="182" t="s">
        <v>169</v>
      </c>
      <c r="K66" s="185"/>
      <c r="L66" s="118"/>
      <c r="M66" s="182" t="s">
        <v>170</v>
      </c>
      <c r="N66" s="185"/>
      <c r="O66" s="111"/>
      <c r="P66" s="189"/>
      <c r="Q66" s="1"/>
      <c r="R66" s="1"/>
      <c r="S66" s="80"/>
      <c r="T66" s="32" t="s">
        <v>171</v>
      </c>
      <c r="U66" s="154"/>
      <c r="V66" s="112"/>
      <c r="W66" s="32" t="s">
        <v>172</v>
      </c>
      <c r="X66" s="154"/>
      <c r="Y66" s="94"/>
      <c r="Z66" s="32" t="s">
        <v>173</v>
      </c>
      <c r="AA66" s="154"/>
      <c r="AB66" s="109"/>
      <c r="AC66" s="92"/>
      <c r="AD66" s="93"/>
      <c r="AE66" s="80"/>
    </row>
    <row r="67" spans="1:31" ht="18.75" customHeight="1" x14ac:dyDescent="0.3">
      <c r="A67" s="101"/>
      <c r="B67" s="10"/>
      <c r="C67" s="107"/>
      <c r="D67" s="183"/>
      <c r="E67" s="186"/>
      <c r="F67" s="107"/>
      <c r="G67" s="183"/>
      <c r="H67" s="186"/>
      <c r="I67" s="107"/>
      <c r="J67" s="183"/>
      <c r="K67" s="186"/>
      <c r="L67" s="107"/>
      <c r="M67" s="183"/>
      <c r="N67" s="186"/>
      <c r="O67" s="111"/>
      <c r="P67" s="119"/>
      <c r="Q67" s="1"/>
      <c r="R67" s="1"/>
      <c r="S67" s="80"/>
      <c r="T67" s="29" t="s">
        <v>174</v>
      </c>
      <c r="U67" s="154"/>
      <c r="V67" s="112"/>
      <c r="W67" s="32" t="s">
        <v>175</v>
      </c>
      <c r="X67" s="154"/>
      <c r="Y67" s="94"/>
      <c r="Z67" s="32" t="s">
        <v>176</v>
      </c>
      <c r="AA67" s="154"/>
      <c r="AB67" s="109"/>
      <c r="AC67" s="92"/>
      <c r="AD67" s="93"/>
      <c r="AE67" s="80"/>
    </row>
    <row r="68" spans="1:31" ht="18.75" customHeight="1" x14ac:dyDescent="0.3">
      <c r="A68" s="100"/>
      <c r="B68" s="22"/>
      <c r="C68" s="120"/>
      <c r="D68" s="184"/>
      <c r="E68" s="187"/>
      <c r="F68" s="73"/>
      <c r="G68" s="184"/>
      <c r="H68" s="187"/>
      <c r="I68" s="73"/>
      <c r="J68" s="184"/>
      <c r="K68" s="187"/>
      <c r="L68" s="73"/>
      <c r="M68" s="184"/>
      <c r="N68" s="187"/>
      <c r="O68" s="120"/>
      <c r="P68" s="121"/>
      <c r="Q68" s="73"/>
      <c r="R68" s="73"/>
      <c r="S68" s="80"/>
      <c r="T68" s="32" t="s">
        <v>177</v>
      </c>
      <c r="U68" s="155"/>
      <c r="V68" s="94"/>
      <c r="W68" s="32" t="s">
        <v>178</v>
      </c>
      <c r="X68" s="154"/>
      <c r="Y68" s="94"/>
      <c r="Z68" s="32"/>
      <c r="AA68" s="30"/>
      <c r="AB68" s="109"/>
      <c r="AC68" s="92"/>
      <c r="AD68" s="93"/>
      <c r="AE68" s="80"/>
    </row>
    <row r="69" spans="1:31" ht="18.75" customHeight="1" x14ac:dyDescent="0.3">
      <c r="A69" s="100"/>
      <c r="B69" s="22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2"/>
      <c r="Q69" s="73"/>
      <c r="R69" s="73"/>
      <c r="S69" s="80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0"/>
    </row>
    <row r="70" spans="1:31" ht="18.75" customHeight="1" x14ac:dyDescent="0.3">
      <c r="A70" s="100"/>
      <c r="B70" s="22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99"/>
      <c r="Q70" s="73"/>
      <c r="R70" s="73"/>
      <c r="S70" s="73"/>
      <c r="T70" s="192" t="s">
        <v>179</v>
      </c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23"/>
    </row>
    <row r="71" spans="1:31" ht="18.75" customHeight="1" x14ac:dyDescent="0.3">
      <c r="A71" s="22"/>
      <c r="B71" s="22"/>
      <c r="C71" s="124"/>
      <c r="D71" s="125" t="s">
        <v>180</v>
      </c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99"/>
      <c r="Q71" s="73"/>
      <c r="R71" s="73"/>
      <c r="S71" s="73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23"/>
    </row>
    <row r="72" spans="1:31" ht="18.75" customHeight="1" x14ac:dyDescent="0.3">
      <c r="A72" s="22"/>
      <c r="B72" s="22"/>
      <c r="C72" s="124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99"/>
      <c r="Q72" s="73"/>
      <c r="R72" s="73"/>
      <c r="S72" s="73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23"/>
    </row>
    <row r="73" spans="1:31" ht="18.75" customHeight="1" x14ac:dyDescent="0.3">
      <c r="A73" s="22"/>
      <c r="B73" s="22"/>
      <c r="C73" s="126"/>
      <c r="D73" s="127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99"/>
      <c r="Q73" s="73"/>
      <c r="R73" s="73"/>
      <c r="S73" s="73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23"/>
    </row>
    <row r="74" spans="1:31" ht="18.75" customHeight="1" x14ac:dyDescent="0.3">
      <c r="A74" s="22"/>
      <c r="B74" s="22"/>
      <c r="C74" s="126"/>
      <c r="D74" s="16" t="s">
        <v>181</v>
      </c>
      <c r="E74" s="17">
        <f>81.36</f>
        <v>81.36</v>
      </c>
      <c r="F74" s="14"/>
      <c r="G74" s="18" t="s">
        <v>205</v>
      </c>
      <c r="H74" s="19"/>
      <c r="I74" s="128"/>
      <c r="J74" s="190">
        <f>E74*(E76+H76+K76+N76)</f>
        <v>0</v>
      </c>
      <c r="K74" s="157"/>
      <c r="L74" s="157"/>
      <c r="M74" s="157"/>
      <c r="N74" s="158"/>
      <c r="O74" s="127"/>
      <c r="P74" s="99"/>
      <c r="Q74" s="73"/>
      <c r="R74" s="73"/>
      <c r="S74" s="73"/>
      <c r="T74" s="193" t="s">
        <v>182</v>
      </c>
      <c r="U74" s="194"/>
      <c r="V74" s="194"/>
      <c r="W74" s="194"/>
      <c r="X74" s="194"/>
      <c r="Y74" s="194"/>
      <c r="Z74" s="194"/>
      <c r="AA74" s="167"/>
      <c r="AB74" s="129"/>
      <c r="AC74" s="2"/>
      <c r="AD74" s="2"/>
      <c r="AE74" s="2"/>
    </row>
    <row r="75" spans="1:31" ht="18.75" customHeight="1" x14ac:dyDescent="0.3">
      <c r="A75" s="10"/>
      <c r="B75" s="10"/>
      <c r="C75" s="126"/>
      <c r="D75" s="25"/>
      <c r="E75" s="26"/>
      <c r="F75" s="23"/>
      <c r="G75" s="27"/>
      <c r="H75" s="28"/>
      <c r="I75" s="128"/>
      <c r="J75" s="159"/>
      <c r="K75" s="160"/>
      <c r="L75" s="160"/>
      <c r="M75" s="160"/>
      <c r="N75" s="161"/>
      <c r="O75" s="127"/>
      <c r="P75" s="6"/>
      <c r="Q75" s="1"/>
      <c r="R75" s="1"/>
      <c r="S75" s="1"/>
      <c r="T75" s="181"/>
      <c r="U75" s="160"/>
      <c r="V75" s="160"/>
      <c r="W75" s="160"/>
      <c r="X75" s="160"/>
      <c r="Y75" s="160"/>
      <c r="Z75" s="160"/>
      <c r="AA75" s="168"/>
      <c r="AB75" s="129"/>
      <c r="AC75" s="2"/>
      <c r="AD75" s="2"/>
      <c r="AE75" s="2"/>
    </row>
    <row r="76" spans="1:31" ht="18.75" customHeight="1" x14ac:dyDescent="0.3">
      <c r="A76" s="10"/>
      <c r="B76" s="10"/>
      <c r="C76" s="130"/>
      <c r="D76" s="32" t="s">
        <v>10</v>
      </c>
      <c r="E76" s="154"/>
      <c r="F76" s="126"/>
      <c r="G76" s="32" t="s">
        <v>38</v>
      </c>
      <c r="H76" s="154"/>
      <c r="I76" s="128"/>
      <c r="J76" s="32" t="s">
        <v>31</v>
      </c>
      <c r="K76" s="154"/>
      <c r="L76" s="131"/>
      <c r="M76" s="32" t="s">
        <v>50</v>
      </c>
      <c r="N76" s="154"/>
      <c r="O76" s="127"/>
      <c r="P76" s="6"/>
      <c r="Q76" s="1"/>
      <c r="R76" s="1"/>
      <c r="S76" s="1"/>
      <c r="T76" s="132" t="s">
        <v>183</v>
      </c>
      <c r="U76" s="133">
        <f>E12+E13+E14+E15+E16+E17+E18+E19+H12+H13+H14+H15+H16+H17+H18+H19+K12+K13+K14+K15+K16+K17+K18+K19+N12+N13+N14+N15+N16+N17+N18+N19+E24+E25+E26+E27+E28+E29+H24+H25+H26+H27+H28+H29+K24+K25+K26+K27+K28+K29+N24+N25+N26+N27+N28+N29+E33+E34+H33+H34+K33+K34+N33+N34+E38+H38+K38+N38+E42+H42+K42+N42+E46+E47+H46+H47+K46+K47+N46+N47+E51+E52+H51+H52+K51+K52+N51+N52+E57+E58+H57+H58+K57+K58+N57+N58+E66+H66+K66+N66</f>
        <v>0</v>
      </c>
      <c r="V76" s="134"/>
      <c r="W76" s="32" t="s">
        <v>7</v>
      </c>
      <c r="X76" s="135">
        <f>U12+U13+X12+X13+AA12+AA13+AD12+AD13</f>
        <v>0</v>
      </c>
      <c r="Y76" s="134"/>
      <c r="Z76" s="32" t="s">
        <v>184</v>
      </c>
      <c r="AA76" s="136">
        <f>U56+X56+U63+U64+U65+U66+U67+U68+X63+X64+X65+X66+X67+X68+AA63+AA64+AA65+AA66+AA67</f>
        <v>0</v>
      </c>
      <c r="AB76" s="134"/>
      <c r="AC76" s="2"/>
      <c r="AD76" s="2"/>
      <c r="AE76" s="2"/>
    </row>
    <row r="77" spans="1:31" ht="18.75" customHeight="1" x14ac:dyDescent="0.3">
      <c r="A77" s="10"/>
      <c r="B77" s="10"/>
      <c r="C77" s="127"/>
      <c r="D77" s="127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2"/>
      <c r="Q77" s="1"/>
      <c r="R77" s="1"/>
      <c r="S77" s="1"/>
      <c r="T77" s="132" t="s">
        <v>181</v>
      </c>
      <c r="U77" s="133">
        <f>E76+H76+K76+N76</f>
        <v>0</v>
      </c>
      <c r="V77" s="134"/>
      <c r="W77" s="32" t="s">
        <v>45</v>
      </c>
      <c r="X77" s="135">
        <f>U20+U21+U22+U23+U24+U25+X20+X21+X22+X23+X24+X25+AA20+AA21+AA22+AA23+AA24+AA25+AD20+AD21+AD22+AD23</f>
        <v>0</v>
      </c>
      <c r="Y77" s="134"/>
      <c r="Z77" s="195"/>
      <c r="AA77" s="167"/>
      <c r="AB77" s="134"/>
      <c r="AC77" s="2"/>
      <c r="AD77" s="2"/>
      <c r="AE77" s="2"/>
    </row>
    <row r="78" spans="1:31" ht="18.75" customHeight="1" x14ac:dyDescent="0.3">
      <c r="A78" s="10"/>
      <c r="B78" s="10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12"/>
      <c r="Q78" s="1"/>
      <c r="R78" s="1"/>
      <c r="S78" s="1"/>
      <c r="T78" s="132" t="s">
        <v>185</v>
      </c>
      <c r="U78" s="133">
        <f>E84+E85+E86+H84+H85+H86+K84+K85+K86+N84+N85+N86</f>
        <v>0</v>
      </c>
      <c r="V78" s="134"/>
      <c r="W78" s="32" t="s">
        <v>90</v>
      </c>
      <c r="X78" s="135">
        <f>U32+U33+U34+X32+X33+X34+AA32+AA33+AA34+AD32+AD33+AD34</f>
        <v>0</v>
      </c>
      <c r="Y78" s="134"/>
      <c r="Z78" s="196"/>
      <c r="AA78" s="197"/>
      <c r="AB78" s="134"/>
      <c r="AC78" s="2"/>
      <c r="AD78" s="2"/>
      <c r="AE78" s="2"/>
    </row>
    <row r="79" spans="1:31" ht="18.75" customHeight="1" x14ac:dyDescent="0.3">
      <c r="A79" s="22"/>
      <c r="B79" s="22"/>
      <c r="C79" s="137"/>
      <c r="D79" s="138" t="s">
        <v>186</v>
      </c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2"/>
      <c r="Q79" s="73"/>
      <c r="R79" s="73"/>
      <c r="S79" s="73"/>
      <c r="T79" s="139"/>
      <c r="U79" s="140"/>
      <c r="V79" s="77"/>
      <c r="W79" s="32" t="s">
        <v>187</v>
      </c>
      <c r="X79" s="135">
        <f>U41</f>
        <v>0</v>
      </c>
      <c r="Y79" s="134"/>
      <c r="Z79" s="181"/>
      <c r="AA79" s="168"/>
      <c r="AB79" s="134"/>
      <c r="AC79" s="2"/>
      <c r="AD79" s="2"/>
      <c r="AE79" s="2"/>
    </row>
    <row r="80" spans="1:31" ht="18.75" customHeight="1" x14ac:dyDescent="0.3">
      <c r="A80" s="141"/>
      <c r="B80" s="22"/>
      <c r="C80" s="137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2"/>
      <c r="Q80" s="73"/>
      <c r="R80" s="73"/>
      <c r="S80" s="73"/>
      <c r="T80" s="73"/>
      <c r="U80" s="73"/>
      <c r="V80" s="73"/>
      <c r="W80" s="73"/>
      <c r="X80" s="73"/>
      <c r="Y80" s="1"/>
      <c r="Z80" s="1"/>
      <c r="AA80" s="1"/>
      <c r="AB80" s="73"/>
      <c r="AC80" s="73"/>
      <c r="AD80" s="73"/>
      <c r="AE80" s="73"/>
    </row>
    <row r="81" spans="1:31" ht="18.75" customHeight="1" x14ac:dyDescent="0.3">
      <c r="A81" s="141"/>
      <c r="B81" s="2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3"/>
      <c r="P81" s="12"/>
      <c r="Q81" s="73"/>
      <c r="R81" s="73"/>
      <c r="S81" s="73"/>
      <c r="T81" s="73"/>
      <c r="U81" s="73"/>
      <c r="V81" s="73"/>
      <c r="W81" s="73"/>
      <c r="X81" s="73"/>
      <c r="Y81" s="1"/>
      <c r="Z81" s="1"/>
      <c r="AA81" s="1"/>
      <c r="AB81" s="73"/>
      <c r="AC81" s="73"/>
      <c r="AD81" s="73"/>
      <c r="AE81" s="73"/>
    </row>
    <row r="82" spans="1:31" ht="18.75" customHeight="1" x14ac:dyDescent="0.3">
      <c r="A82" s="144"/>
      <c r="B82" s="10"/>
      <c r="C82" s="142"/>
      <c r="D82" s="16" t="s">
        <v>188</v>
      </c>
      <c r="E82" s="17">
        <f>143.82</f>
        <v>143.82</v>
      </c>
      <c r="F82" s="14"/>
      <c r="G82" s="18" t="s">
        <v>189</v>
      </c>
      <c r="H82" s="19"/>
      <c r="I82" s="145"/>
      <c r="J82" s="191">
        <f>E82*(E84+E85+E86+H84+H85+H86+K84+K85+K86+N84+N85+N86)</f>
        <v>0</v>
      </c>
      <c r="K82" s="157"/>
      <c r="L82" s="157"/>
      <c r="M82" s="157"/>
      <c r="N82" s="158"/>
      <c r="O82" s="142"/>
      <c r="P82" s="7"/>
      <c r="Q82" s="1"/>
      <c r="R82" s="1"/>
      <c r="S82" s="1"/>
      <c r="T82" s="198" t="s">
        <v>190</v>
      </c>
      <c r="U82" s="194"/>
      <c r="V82" s="194"/>
      <c r="W82" s="167"/>
      <c r="X82" s="199">
        <f>(U76+U77+U78+X76+X77+X78+X79+AA76)/30</f>
        <v>0</v>
      </c>
      <c r="Y82" s="189"/>
      <c r="Z82" s="189"/>
      <c r="AA82" s="189"/>
      <c r="AB82" s="1"/>
      <c r="AC82" s="1"/>
      <c r="AD82" s="1"/>
      <c r="AE82" s="1"/>
    </row>
    <row r="83" spans="1:31" ht="18.75" customHeight="1" x14ac:dyDescent="0.3">
      <c r="A83" s="141"/>
      <c r="B83" s="22"/>
      <c r="C83" s="142"/>
      <c r="D83" s="25"/>
      <c r="E83" s="26"/>
      <c r="F83" s="23"/>
      <c r="G83" s="27"/>
      <c r="H83" s="28"/>
      <c r="I83" s="145"/>
      <c r="J83" s="159"/>
      <c r="K83" s="160"/>
      <c r="L83" s="160"/>
      <c r="M83" s="160"/>
      <c r="N83" s="161"/>
      <c r="O83" s="142"/>
      <c r="P83" s="24"/>
      <c r="Q83" s="146"/>
      <c r="R83" s="146"/>
      <c r="S83" s="146"/>
      <c r="T83" s="181"/>
      <c r="U83" s="160"/>
      <c r="V83" s="160"/>
      <c r="W83" s="168"/>
      <c r="X83" s="196"/>
      <c r="Y83" s="189"/>
      <c r="Z83" s="189"/>
      <c r="AA83" s="189"/>
      <c r="AB83" s="146"/>
      <c r="AC83" s="146"/>
      <c r="AD83" s="146"/>
      <c r="AE83" s="146"/>
    </row>
    <row r="84" spans="1:31" ht="18.75" customHeight="1" x14ac:dyDescent="0.3">
      <c r="A84" s="141"/>
      <c r="B84" s="22"/>
      <c r="C84" s="142"/>
      <c r="D84" s="32" t="s">
        <v>191</v>
      </c>
      <c r="E84" s="154"/>
      <c r="F84" s="142"/>
      <c r="G84" s="32" t="s">
        <v>192</v>
      </c>
      <c r="H84" s="154"/>
      <c r="I84" s="145"/>
      <c r="J84" s="32" t="s">
        <v>193</v>
      </c>
      <c r="K84" s="154"/>
      <c r="L84" s="147"/>
      <c r="M84" s="32" t="s">
        <v>194</v>
      </c>
      <c r="N84" s="154"/>
      <c r="O84" s="142"/>
      <c r="P84" s="24"/>
      <c r="Q84" s="146"/>
      <c r="R84" s="146"/>
      <c r="S84" s="146"/>
      <c r="T84" s="200" t="s">
        <v>195</v>
      </c>
      <c r="U84" s="194"/>
      <c r="V84" s="194"/>
      <c r="W84" s="167"/>
      <c r="X84" s="201">
        <f>J10+J22+J31+J36+J40+J44+J49+J55+J64+J74+J82+Z10+Z18+Z30+Z39+Z54+Z61</f>
        <v>0</v>
      </c>
      <c r="Y84" s="189"/>
      <c r="Z84" s="189"/>
      <c r="AA84" s="189"/>
      <c r="AB84" s="146"/>
      <c r="AC84" s="146"/>
      <c r="AD84" s="146"/>
      <c r="AE84" s="146"/>
    </row>
    <row r="85" spans="1:31" ht="18.75" customHeight="1" x14ac:dyDescent="0.3">
      <c r="A85" s="141"/>
      <c r="B85" s="22"/>
      <c r="C85" s="142"/>
      <c r="D85" s="32" t="s">
        <v>196</v>
      </c>
      <c r="E85" s="154"/>
      <c r="F85" s="142"/>
      <c r="G85" s="32" t="s">
        <v>197</v>
      </c>
      <c r="H85" s="154"/>
      <c r="I85" s="145"/>
      <c r="J85" s="32" t="s">
        <v>198</v>
      </c>
      <c r="K85" s="154"/>
      <c r="L85" s="142"/>
      <c r="M85" s="32" t="s">
        <v>199</v>
      </c>
      <c r="N85" s="154"/>
      <c r="O85" s="142"/>
      <c r="P85" s="24"/>
      <c r="Q85" s="146"/>
      <c r="R85" s="146"/>
      <c r="S85" s="146"/>
      <c r="T85" s="181"/>
      <c r="U85" s="160"/>
      <c r="V85" s="160"/>
      <c r="W85" s="168"/>
      <c r="X85" s="196"/>
      <c r="Y85" s="189"/>
      <c r="Z85" s="189"/>
      <c r="AA85" s="189"/>
      <c r="AB85" s="146"/>
      <c r="AC85" s="146"/>
      <c r="AD85" s="146"/>
      <c r="AE85" s="146"/>
    </row>
    <row r="86" spans="1:31" ht="18.75" customHeight="1" x14ac:dyDescent="0.3">
      <c r="A86" s="22"/>
      <c r="B86" s="22"/>
      <c r="C86" s="145"/>
      <c r="D86" s="32" t="s">
        <v>200</v>
      </c>
      <c r="E86" s="154"/>
      <c r="F86" s="145"/>
      <c r="G86" s="32" t="s">
        <v>201</v>
      </c>
      <c r="H86" s="154"/>
      <c r="I86" s="145"/>
      <c r="J86" s="32" t="s">
        <v>202</v>
      </c>
      <c r="K86" s="154"/>
      <c r="L86" s="148"/>
      <c r="M86" s="32" t="s">
        <v>203</v>
      </c>
      <c r="N86" s="154"/>
      <c r="O86" s="145"/>
      <c r="P86" s="24"/>
      <c r="Q86" s="146"/>
      <c r="R86" s="146"/>
      <c r="S86" s="146"/>
      <c r="T86" s="146"/>
      <c r="U86" s="202" t="s">
        <v>204</v>
      </c>
      <c r="V86" s="189"/>
      <c r="W86" s="189"/>
      <c r="X86" s="189"/>
      <c r="Y86" s="189"/>
      <c r="Z86" s="189"/>
      <c r="AA86" s="189"/>
      <c r="AB86" s="189"/>
      <c r="AC86" s="189"/>
      <c r="AD86" s="189"/>
      <c r="AE86" s="149"/>
    </row>
    <row r="87" spans="1:31" ht="18.75" customHeight="1" x14ac:dyDescent="0.3">
      <c r="A87" s="10"/>
      <c r="B87" s="10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7"/>
      <c r="Q87" s="1"/>
      <c r="R87" s="1"/>
      <c r="S87" s="1"/>
      <c r="T87" s="1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49"/>
    </row>
    <row r="88" spans="1:31" ht="18.7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50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0"/>
    </row>
    <row r="89" spans="1:31" ht="18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14"/>
      <c r="Q89" s="114"/>
      <c r="R89" s="114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8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14"/>
      <c r="Q90" s="114"/>
      <c r="R90" s="11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8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14"/>
      <c r="Q91" s="114"/>
      <c r="R91" s="11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7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14"/>
      <c r="Q92" s="114"/>
      <c r="R92" s="11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7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14"/>
      <c r="Q93" s="114"/>
      <c r="R93" s="11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7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14"/>
      <c r="Q94" s="114"/>
      <c r="R94" s="11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7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14"/>
      <c r="Q95" s="114"/>
      <c r="R95" s="11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7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14"/>
      <c r="Q96" s="114"/>
      <c r="R96" s="114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7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14"/>
      <c r="Q97" s="114"/>
      <c r="R97" s="114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7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14"/>
      <c r="Q98" s="114"/>
      <c r="R98" s="114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7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14"/>
      <c r="Q99" s="114"/>
      <c r="R99" s="114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7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14"/>
      <c r="Q100" s="114"/>
      <c r="R100" s="114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7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14"/>
      <c r="Q101" s="114"/>
      <c r="R101" s="114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7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14"/>
      <c r="Q102" s="114"/>
      <c r="R102" s="114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7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14"/>
      <c r="Q103" s="114"/>
      <c r="R103" s="114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7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14"/>
      <c r="Q104" s="114"/>
      <c r="R104" s="114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7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14"/>
      <c r="Q105" s="114"/>
      <c r="R105" s="114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7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14"/>
      <c r="Q106" s="114"/>
      <c r="R106" s="114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7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14"/>
      <c r="Q107" s="114"/>
      <c r="R107" s="114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7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14"/>
      <c r="Q108" s="114"/>
      <c r="R108" s="114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7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14"/>
      <c r="Q109" s="114"/>
      <c r="R109" s="114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7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14"/>
      <c r="Q110" s="114"/>
      <c r="R110" s="114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7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14"/>
      <c r="Q111" s="114"/>
      <c r="R111" s="114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7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14"/>
      <c r="Q112" s="114"/>
      <c r="R112" s="114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7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14"/>
      <c r="Q113" s="114"/>
      <c r="R113" s="114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7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14"/>
      <c r="Q114" s="114"/>
      <c r="R114" s="114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7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14"/>
      <c r="Q115" s="114"/>
      <c r="R115" s="114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7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14"/>
      <c r="Q116" s="114"/>
      <c r="R116" s="114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7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14"/>
      <c r="Q117" s="114"/>
      <c r="R117" s="114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7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14"/>
      <c r="Q118" s="114"/>
      <c r="R118" s="114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7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14"/>
      <c r="Q119" s="114"/>
      <c r="R119" s="114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7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14"/>
      <c r="Q120" s="114"/>
      <c r="R120" s="114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7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14"/>
      <c r="Q121" s="114"/>
      <c r="R121" s="114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7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14"/>
      <c r="Q122" s="114"/>
      <c r="R122" s="114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7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14"/>
      <c r="Q123" s="114"/>
      <c r="R123" s="114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7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14"/>
      <c r="Q124" s="114"/>
      <c r="R124" s="114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7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14"/>
      <c r="Q125" s="114"/>
      <c r="R125" s="114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7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14"/>
      <c r="Q126" s="114"/>
      <c r="R126" s="114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7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14"/>
      <c r="Q127" s="114"/>
      <c r="R127" s="114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7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14"/>
      <c r="Q128" s="114"/>
      <c r="R128" s="114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7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14"/>
      <c r="Q129" s="114"/>
      <c r="R129" s="114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7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14"/>
      <c r="Q130" s="114"/>
      <c r="R130" s="114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7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14"/>
      <c r="Q131" s="114"/>
      <c r="R131" s="114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7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14"/>
      <c r="Q132" s="114"/>
      <c r="R132" s="114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7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14"/>
      <c r="Q133" s="114"/>
      <c r="R133" s="114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7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14"/>
      <c r="Q134" s="114"/>
      <c r="R134" s="114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7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14"/>
      <c r="Q135" s="114"/>
      <c r="R135" s="114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7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14"/>
      <c r="Q136" s="114"/>
      <c r="R136" s="114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7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14"/>
      <c r="Q137" s="114"/>
      <c r="R137" s="114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7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14"/>
      <c r="Q138" s="114"/>
      <c r="R138" s="114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7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14"/>
      <c r="Q139" s="114"/>
      <c r="R139" s="114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7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14"/>
      <c r="Q140" s="114"/>
      <c r="R140" s="114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7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14"/>
      <c r="Q141" s="114"/>
      <c r="R141" s="114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7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14"/>
      <c r="Q142" s="114"/>
      <c r="R142" s="114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7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14"/>
      <c r="Q143" s="114"/>
      <c r="R143" s="114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7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14"/>
      <c r="Q144" s="114"/>
      <c r="R144" s="114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7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14"/>
      <c r="Q145" s="114"/>
      <c r="R145" s="114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7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14"/>
      <c r="Q146" s="114"/>
      <c r="R146" s="114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7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14"/>
      <c r="Q147" s="114"/>
      <c r="R147" s="114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7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14"/>
      <c r="Q148" s="114"/>
      <c r="R148" s="114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7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14"/>
      <c r="Q149" s="114"/>
      <c r="R149" s="114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7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14"/>
      <c r="Q150" s="114"/>
      <c r="R150" s="114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7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14"/>
      <c r="Q151" s="114"/>
      <c r="R151" s="114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7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14"/>
      <c r="Q152" s="114"/>
      <c r="R152" s="114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7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14"/>
      <c r="Q153" s="114"/>
      <c r="R153" s="114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7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14"/>
      <c r="Q154" s="114"/>
      <c r="R154" s="114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7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14"/>
      <c r="Q155" s="114"/>
      <c r="R155" s="114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7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14"/>
      <c r="Q156" s="114"/>
      <c r="R156" s="114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7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14"/>
      <c r="Q157" s="114"/>
      <c r="R157" s="114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7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14"/>
      <c r="Q158" s="114"/>
      <c r="R158" s="114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7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14"/>
      <c r="Q159" s="114"/>
      <c r="R159" s="114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7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14"/>
      <c r="Q160" s="114"/>
      <c r="R160" s="114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7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14"/>
      <c r="Q161" s="114"/>
      <c r="R161" s="114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7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14"/>
      <c r="Q162" s="114"/>
      <c r="R162" s="114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7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14"/>
      <c r="Q163" s="114"/>
      <c r="R163" s="114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7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14"/>
      <c r="Q164" s="114"/>
      <c r="R164" s="114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7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14"/>
      <c r="Q165" s="114"/>
      <c r="R165" s="114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7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14"/>
      <c r="Q166" s="114"/>
      <c r="R166" s="114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7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14"/>
      <c r="Q167" s="114"/>
      <c r="R167" s="114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7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14"/>
      <c r="Q168" s="114"/>
      <c r="R168" s="114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7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14"/>
      <c r="Q169" s="114"/>
      <c r="R169" s="114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7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14"/>
      <c r="Q170" s="114"/>
      <c r="R170" s="114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7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14"/>
      <c r="Q171" s="114"/>
      <c r="R171" s="114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7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14"/>
      <c r="Q172" s="114"/>
      <c r="R172" s="114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7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14"/>
      <c r="Q173" s="114"/>
      <c r="R173" s="114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7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14"/>
      <c r="Q174" s="114"/>
      <c r="R174" s="114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7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14"/>
      <c r="Q175" s="114"/>
      <c r="R175" s="114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7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14"/>
      <c r="Q176" s="114"/>
      <c r="R176" s="114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7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14"/>
      <c r="Q177" s="114"/>
      <c r="R177" s="114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7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14"/>
      <c r="Q178" s="114"/>
      <c r="R178" s="114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7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14"/>
      <c r="Q179" s="114"/>
      <c r="R179" s="114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7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14"/>
      <c r="Q180" s="114"/>
      <c r="R180" s="114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7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14"/>
      <c r="Q181" s="114"/>
      <c r="R181" s="114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7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14"/>
      <c r="Q182" s="114"/>
      <c r="R182" s="114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7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14"/>
      <c r="Q183" s="114"/>
      <c r="R183" s="114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7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14"/>
      <c r="Q184" s="114"/>
      <c r="R184" s="114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7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14"/>
      <c r="Q185" s="114"/>
      <c r="R185" s="114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7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14"/>
      <c r="Q186" s="114"/>
      <c r="R186" s="114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7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14"/>
      <c r="Q187" s="114"/>
      <c r="R187" s="114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7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14"/>
      <c r="Q188" s="114"/>
      <c r="R188" s="114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7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14"/>
      <c r="Q189" s="114"/>
      <c r="R189" s="114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7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14"/>
      <c r="Q190" s="114"/>
      <c r="R190" s="114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7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14"/>
      <c r="Q191" s="114"/>
      <c r="R191" s="114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7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14"/>
      <c r="Q192" s="114"/>
      <c r="R192" s="114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7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14"/>
      <c r="Q193" s="114"/>
      <c r="R193" s="114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7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14"/>
      <c r="Q194" s="114"/>
      <c r="R194" s="114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7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14"/>
      <c r="Q195" s="114"/>
      <c r="R195" s="114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7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14"/>
      <c r="Q196" s="114"/>
      <c r="R196" s="114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7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14"/>
      <c r="Q197" s="114"/>
      <c r="R197" s="114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7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14"/>
      <c r="Q198" s="114"/>
      <c r="R198" s="114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7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14"/>
      <c r="Q199" s="114"/>
      <c r="R199" s="114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7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14"/>
      <c r="Q200" s="114"/>
      <c r="R200" s="114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7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14"/>
      <c r="Q201" s="114"/>
      <c r="R201" s="114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7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14"/>
      <c r="Q202" s="114"/>
      <c r="R202" s="114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7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14"/>
      <c r="Q203" s="114"/>
      <c r="R203" s="114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7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14"/>
      <c r="Q204" s="114"/>
      <c r="R204" s="114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7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14"/>
      <c r="Q205" s="114"/>
      <c r="R205" s="114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7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14"/>
      <c r="Q206" s="114"/>
      <c r="R206" s="114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7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14"/>
      <c r="Q207" s="114"/>
      <c r="R207" s="114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7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14"/>
      <c r="Q208" s="114"/>
      <c r="R208" s="114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7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14"/>
      <c r="Q209" s="114"/>
      <c r="R209" s="114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7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14"/>
      <c r="Q210" s="114"/>
      <c r="R210" s="114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7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14"/>
      <c r="Q211" s="114"/>
      <c r="R211" s="114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7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14"/>
      <c r="Q212" s="114"/>
      <c r="R212" s="114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7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14"/>
      <c r="Q213" s="114"/>
      <c r="R213" s="114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7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14"/>
      <c r="Q214" s="114"/>
      <c r="R214" s="114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7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14"/>
      <c r="Q215" s="114"/>
      <c r="R215" s="114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7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14"/>
      <c r="Q216" s="114"/>
      <c r="R216" s="114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7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14"/>
      <c r="Q217" s="114"/>
      <c r="R217" s="114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7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14"/>
      <c r="Q218" s="114"/>
      <c r="R218" s="114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7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14"/>
      <c r="Q219" s="114"/>
      <c r="R219" s="114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7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14"/>
      <c r="Q220" s="114"/>
      <c r="R220" s="114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7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14"/>
      <c r="Q221" s="114"/>
      <c r="R221" s="114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7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14"/>
      <c r="Q222" s="114"/>
      <c r="R222" s="114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7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14"/>
      <c r="Q223" s="114"/>
      <c r="R223" s="114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7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14"/>
      <c r="Q224" s="114"/>
      <c r="R224" s="114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7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14"/>
      <c r="Q225" s="114"/>
      <c r="R225" s="114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7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14"/>
      <c r="Q226" s="114"/>
      <c r="R226" s="114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7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14"/>
      <c r="Q227" s="114"/>
      <c r="R227" s="114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7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14"/>
      <c r="Q228" s="114"/>
      <c r="R228" s="114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7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14"/>
      <c r="Q229" s="114"/>
      <c r="R229" s="114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7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14"/>
      <c r="Q230" s="114"/>
      <c r="R230" s="114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7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14"/>
      <c r="Q231" s="114"/>
      <c r="R231" s="114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7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14"/>
      <c r="Q232" s="114"/>
      <c r="R232" s="114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7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14"/>
      <c r="Q233" s="114"/>
      <c r="R233" s="114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7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14"/>
      <c r="Q234" s="114"/>
      <c r="R234" s="114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7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14"/>
      <c r="Q235" s="114"/>
      <c r="R235" s="114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7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14"/>
      <c r="Q236" s="114"/>
      <c r="R236" s="114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7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14"/>
      <c r="Q237" s="114"/>
      <c r="R237" s="114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7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14"/>
      <c r="Q238" s="114"/>
      <c r="R238" s="114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7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14"/>
      <c r="Q239" s="114"/>
      <c r="R239" s="114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7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14"/>
      <c r="Q240" s="114"/>
      <c r="R240" s="114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7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14"/>
      <c r="Q241" s="114"/>
      <c r="R241" s="114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7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14"/>
      <c r="Q242" s="114"/>
      <c r="R242" s="114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7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14"/>
      <c r="Q243" s="114"/>
      <c r="R243" s="114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7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14"/>
      <c r="Q244" s="114"/>
      <c r="R244" s="114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7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14"/>
      <c r="Q245" s="114"/>
      <c r="R245" s="114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7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14"/>
      <c r="Q246" s="114"/>
      <c r="R246" s="114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7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14"/>
      <c r="Q247" s="114"/>
      <c r="R247" s="114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7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14"/>
      <c r="Q248" s="114"/>
      <c r="R248" s="114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7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14"/>
      <c r="Q249" s="114"/>
      <c r="R249" s="114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7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14"/>
      <c r="Q250" s="114"/>
      <c r="R250" s="114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7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14"/>
      <c r="Q251" s="114"/>
      <c r="R251" s="114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7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14"/>
      <c r="Q252" s="114"/>
      <c r="R252" s="114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7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14"/>
      <c r="Q253" s="114"/>
      <c r="R253" s="114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7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14"/>
      <c r="Q254" s="114"/>
      <c r="R254" s="114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7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14"/>
      <c r="Q255" s="114"/>
      <c r="R255" s="114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7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14"/>
      <c r="Q256" s="114"/>
      <c r="R256" s="114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7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14"/>
      <c r="Q257" s="114"/>
      <c r="R257" s="114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7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14"/>
      <c r="Q258" s="114"/>
      <c r="R258" s="114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7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14"/>
      <c r="Q259" s="114"/>
      <c r="R259" s="114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7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14"/>
      <c r="Q260" s="114"/>
      <c r="R260" s="114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7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14"/>
      <c r="Q261" s="114"/>
      <c r="R261" s="114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7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14"/>
      <c r="Q262" s="114"/>
      <c r="R262" s="114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7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14"/>
      <c r="Q263" s="114"/>
      <c r="R263" s="114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7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14"/>
      <c r="Q264" s="114"/>
      <c r="R264" s="114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7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14"/>
      <c r="Q265" s="114"/>
      <c r="R265" s="114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7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14"/>
      <c r="Q266" s="114"/>
      <c r="R266" s="114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7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14"/>
      <c r="Q267" s="114"/>
      <c r="R267" s="114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7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14"/>
      <c r="Q268" s="114"/>
      <c r="R268" s="114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7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14"/>
      <c r="Q269" s="114"/>
      <c r="R269" s="114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7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14"/>
      <c r="Q270" s="114"/>
      <c r="R270" s="114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7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14"/>
      <c r="Q271" s="114"/>
      <c r="R271" s="114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7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14"/>
      <c r="Q272" s="114"/>
      <c r="R272" s="114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7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14"/>
      <c r="Q273" s="114"/>
      <c r="R273" s="114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7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14"/>
      <c r="Q274" s="114"/>
      <c r="R274" s="114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7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14"/>
      <c r="Q275" s="114"/>
      <c r="R275" s="114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7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14"/>
      <c r="Q276" s="114"/>
      <c r="R276" s="114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7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14"/>
      <c r="Q277" s="114"/>
      <c r="R277" s="114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7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14"/>
      <c r="Q278" s="114"/>
      <c r="R278" s="114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7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14"/>
      <c r="Q279" s="114"/>
      <c r="R279" s="114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7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14"/>
      <c r="Q280" s="114"/>
      <c r="R280" s="114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7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14"/>
      <c r="Q281" s="114"/>
      <c r="R281" s="114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7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14"/>
      <c r="Q282" s="114"/>
      <c r="R282" s="114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7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14"/>
      <c r="Q283" s="114"/>
      <c r="R283" s="114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7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14"/>
      <c r="Q284" s="114"/>
      <c r="R284" s="114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7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14"/>
      <c r="Q285" s="114"/>
      <c r="R285" s="114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7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14"/>
      <c r="Q286" s="114"/>
      <c r="R286" s="114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7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14"/>
      <c r="Q287" s="114"/>
      <c r="R287" s="114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7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14"/>
      <c r="Q288" s="114"/>
      <c r="R288" s="114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7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14"/>
      <c r="Q289" s="114"/>
      <c r="R289" s="114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7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14"/>
      <c r="Q290" s="114"/>
      <c r="R290" s="114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7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14"/>
      <c r="Q291" s="114"/>
      <c r="R291" s="114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7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14"/>
      <c r="Q292" s="114"/>
      <c r="R292" s="114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7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14"/>
      <c r="Q293" s="114"/>
      <c r="R293" s="114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7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14"/>
      <c r="Q294" s="114"/>
      <c r="R294" s="114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7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14"/>
      <c r="Q295" s="114"/>
      <c r="R295" s="114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7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14"/>
      <c r="Q296" s="114"/>
      <c r="R296" s="114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7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14"/>
      <c r="Q297" s="114"/>
      <c r="R297" s="114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7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14"/>
      <c r="Q298" s="114"/>
      <c r="R298" s="114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7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14"/>
      <c r="Q299" s="114"/>
      <c r="R299" s="114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7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14"/>
      <c r="Q300" s="114"/>
      <c r="R300" s="114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7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14"/>
      <c r="Q301" s="114"/>
      <c r="R301" s="114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7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14"/>
      <c r="Q302" s="114"/>
      <c r="R302" s="114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7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14"/>
      <c r="Q303" s="114"/>
      <c r="R303" s="114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7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14"/>
      <c r="Q304" s="114"/>
      <c r="R304" s="114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7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14"/>
      <c r="Q305" s="114"/>
      <c r="R305" s="114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7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14"/>
      <c r="Q306" s="114"/>
      <c r="R306" s="114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7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14"/>
      <c r="Q307" s="114"/>
      <c r="R307" s="114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7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14"/>
      <c r="Q308" s="114"/>
      <c r="R308" s="114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7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14"/>
      <c r="Q309" s="114"/>
      <c r="R309" s="114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7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14"/>
      <c r="Q310" s="114"/>
      <c r="R310" s="114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7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14"/>
      <c r="Q311" s="114"/>
      <c r="R311" s="114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7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14"/>
      <c r="Q312" s="114"/>
      <c r="R312" s="114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7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14"/>
      <c r="Q313" s="114"/>
      <c r="R313" s="114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7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14"/>
      <c r="Q314" s="114"/>
      <c r="R314" s="114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7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14"/>
      <c r="Q315" s="114"/>
      <c r="R315" s="114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7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14"/>
      <c r="Q316" s="114"/>
      <c r="R316" s="114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7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14"/>
      <c r="Q317" s="114"/>
      <c r="R317" s="114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7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14"/>
      <c r="Q318" s="114"/>
      <c r="R318" s="114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7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14"/>
      <c r="Q319" s="114"/>
      <c r="R319" s="114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7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14"/>
      <c r="Q320" s="114"/>
      <c r="R320" s="114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7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14"/>
      <c r="Q321" s="114"/>
      <c r="R321" s="114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7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14"/>
      <c r="Q322" s="114"/>
      <c r="R322" s="114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7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14"/>
      <c r="Q323" s="114"/>
      <c r="R323" s="114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7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14"/>
      <c r="Q324" s="114"/>
      <c r="R324" s="114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7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14"/>
      <c r="Q325" s="114"/>
      <c r="R325" s="114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7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14"/>
      <c r="Q326" s="114"/>
      <c r="R326" s="114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7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14"/>
      <c r="Q327" s="114"/>
      <c r="R327" s="114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7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14"/>
      <c r="Q328" s="114"/>
      <c r="R328" s="114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7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14"/>
      <c r="Q329" s="114"/>
      <c r="R329" s="114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7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14"/>
      <c r="Q330" s="114"/>
      <c r="R330" s="114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7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14"/>
      <c r="Q331" s="114"/>
      <c r="R331" s="114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7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14"/>
      <c r="Q332" s="114"/>
      <c r="R332" s="114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7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14"/>
      <c r="Q333" s="114"/>
      <c r="R333" s="114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7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14"/>
      <c r="Q334" s="114"/>
      <c r="R334" s="114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7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14"/>
      <c r="Q335" s="114"/>
      <c r="R335" s="114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7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14"/>
      <c r="Q336" s="114"/>
      <c r="R336" s="114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7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14"/>
      <c r="Q337" s="114"/>
      <c r="R337" s="114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7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14"/>
      <c r="Q338" s="114"/>
      <c r="R338" s="114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7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14"/>
      <c r="Q339" s="114"/>
      <c r="R339" s="114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7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14"/>
      <c r="Q340" s="114"/>
      <c r="R340" s="114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7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14"/>
      <c r="Q341" s="114"/>
      <c r="R341" s="114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7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14"/>
      <c r="Q342" s="114"/>
      <c r="R342" s="114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7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14"/>
      <c r="Q343" s="114"/>
      <c r="R343" s="114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7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14"/>
      <c r="Q344" s="114"/>
      <c r="R344" s="114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7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14"/>
      <c r="Q345" s="114"/>
      <c r="R345" s="114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7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14"/>
      <c r="Q346" s="114"/>
      <c r="R346" s="114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7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14"/>
      <c r="Q347" s="114"/>
      <c r="R347" s="114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7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14"/>
      <c r="Q348" s="114"/>
      <c r="R348" s="114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7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14"/>
      <c r="Q349" s="114"/>
      <c r="R349" s="114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7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14"/>
      <c r="Q350" s="114"/>
      <c r="R350" s="114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7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14"/>
      <c r="Q351" s="114"/>
      <c r="R351" s="114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7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14"/>
      <c r="Q352" s="114"/>
      <c r="R352" s="114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7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14"/>
      <c r="Q353" s="114"/>
      <c r="R353" s="114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7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14"/>
      <c r="Q354" s="114"/>
      <c r="R354" s="114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7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14"/>
      <c r="Q355" s="114"/>
      <c r="R355" s="114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7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14"/>
      <c r="Q356" s="114"/>
      <c r="R356" s="114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7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14"/>
      <c r="Q357" s="114"/>
      <c r="R357" s="114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7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14"/>
      <c r="Q358" s="114"/>
      <c r="R358" s="114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7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14"/>
      <c r="Q359" s="114"/>
      <c r="R359" s="114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7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14"/>
      <c r="Q360" s="114"/>
      <c r="R360" s="114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7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14"/>
      <c r="Q361" s="114"/>
      <c r="R361" s="114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7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14"/>
      <c r="Q362" s="114"/>
      <c r="R362" s="114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7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14"/>
      <c r="Q363" s="114"/>
      <c r="R363" s="114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7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14"/>
      <c r="Q364" s="114"/>
      <c r="R364" s="114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7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14"/>
      <c r="Q365" s="114"/>
      <c r="R365" s="114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7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14"/>
      <c r="Q366" s="114"/>
      <c r="R366" s="114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7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14"/>
      <c r="Q367" s="114"/>
      <c r="R367" s="114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7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14"/>
      <c r="Q368" s="114"/>
      <c r="R368" s="114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7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14"/>
      <c r="Q369" s="114"/>
      <c r="R369" s="114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7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14"/>
      <c r="Q370" s="114"/>
      <c r="R370" s="114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7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14"/>
      <c r="Q371" s="114"/>
      <c r="R371" s="114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7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14"/>
      <c r="Q372" s="114"/>
      <c r="R372" s="114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7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14"/>
      <c r="Q373" s="114"/>
      <c r="R373" s="114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7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14"/>
      <c r="Q374" s="114"/>
      <c r="R374" s="114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7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14"/>
      <c r="Q375" s="114"/>
      <c r="R375" s="114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7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14"/>
      <c r="Q376" s="114"/>
      <c r="R376" s="114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7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14"/>
      <c r="Q377" s="114"/>
      <c r="R377" s="114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7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14"/>
      <c r="Q378" s="114"/>
      <c r="R378" s="114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7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14"/>
      <c r="Q379" s="114"/>
      <c r="R379" s="114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7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14"/>
      <c r="Q380" s="114"/>
      <c r="R380" s="114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7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14"/>
      <c r="Q381" s="114"/>
      <c r="R381" s="114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7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14"/>
      <c r="Q382" s="114"/>
      <c r="R382" s="114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7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14"/>
      <c r="Q383" s="114"/>
      <c r="R383" s="114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7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14"/>
      <c r="Q384" s="114"/>
      <c r="R384" s="114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7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14"/>
      <c r="Q385" s="114"/>
      <c r="R385" s="114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7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14"/>
      <c r="Q386" s="114"/>
      <c r="R386" s="114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7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14"/>
      <c r="Q387" s="114"/>
      <c r="R387" s="114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7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14"/>
      <c r="Q388" s="114"/>
      <c r="R388" s="114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7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14"/>
      <c r="Q389" s="114"/>
      <c r="R389" s="114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7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14"/>
      <c r="Q390" s="114"/>
      <c r="R390" s="114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7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14"/>
      <c r="Q391" s="114"/>
      <c r="R391" s="114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7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14"/>
      <c r="Q392" s="114"/>
      <c r="R392" s="114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7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14"/>
      <c r="Q393" s="114"/>
      <c r="R393" s="114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7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14"/>
      <c r="Q394" s="114"/>
      <c r="R394" s="114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7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14"/>
      <c r="Q395" s="114"/>
      <c r="R395" s="114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7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14"/>
      <c r="Q396" s="114"/>
      <c r="R396" s="114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7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14"/>
      <c r="Q397" s="114"/>
      <c r="R397" s="114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7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14"/>
      <c r="Q398" s="114"/>
      <c r="R398" s="114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7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14"/>
      <c r="Q399" s="114"/>
      <c r="R399" s="114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7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14"/>
      <c r="Q400" s="114"/>
      <c r="R400" s="114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7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14"/>
      <c r="Q401" s="114"/>
      <c r="R401" s="114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7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14"/>
      <c r="Q402" s="114"/>
      <c r="R402" s="114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7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14"/>
      <c r="Q403" s="114"/>
      <c r="R403" s="114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7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14"/>
      <c r="Q404" s="114"/>
      <c r="R404" s="114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7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14"/>
      <c r="Q405" s="114"/>
      <c r="R405" s="114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7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14"/>
      <c r="Q406" s="114"/>
      <c r="R406" s="114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7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14"/>
      <c r="Q407" s="114"/>
      <c r="R407" s="114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7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14"/>
      <c r="Q408" s="114"/>
      <c r="R408" s="114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7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14"/>
      <c r="Q409" s="114"/>
      <c r="R409" s="114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7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14"/>
      <c r="Q410" s="114"/>
      <c r="R410" s="114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7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14"/>
      <c r="Q411" s="114"/>
      <c r="R411" s="114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7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14"/>
      <c r="Q412" s="114"/>
      <c r="R412" s="114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7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14"/>
      <c r="Q413" s="114"/>
      <c r="R413" s="114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7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14"/>
      <c r="Q414" s="114"/>
      <c r="R414" s="114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7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14"/>
      <c r="Q415" s="114"/>
      <c r="R415" s="114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7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14"/>
      <c r="Q416" s="114"/>
      <c r="R416" s="114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7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14"/>
      <c r="Q417" s="114"/>
      <c r="R417" s="114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7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14"/>
      <c r="Q418" s="114"/>
      <c r="R418" s="114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7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14"/>
      <c r="Q419" s="114"/>
      <c r="R419" s="114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7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14"/>
      <c r="Q420" s="114"/>
      <c r="R420" s="114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7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14"/>
      <c r="Q421" s="114"/>
      <c r="R421" s="114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7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14"/>
      <c r="Q422" s="114"/>
      <c r="R422" s="114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7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14"/>
      <c r="Q423" s="114"/>
      <c r="R423" s="114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7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14"/>
      <c r="Q424" s="114"/>
      <c r="R424" s="114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7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14"/>
      <c r="Q425" s="114"/>
      <c r="R425" s="114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7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14"/>
      <c r="Q426" s="114"/>
      <c r="R426" s="114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7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14"/>
      <c r="Q427" s="114"/>
      <c r="R427" s="114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7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14"/>
      <c r="Q428" s="114"/>
      <c r="R428" s="114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7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14"/>
      <c r="Q429" s="114"/>
      <c r="R429" s="114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7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14"/>
      <c r="Q430" s="114"/>
      <c r="R430" s="114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7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14"/>
      <c r="Q431" s="114"/>
      <c r="R431" s="114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7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14"/>
      <c r="Q432" s="114"/>
      <c r="R432" s="114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7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14"/>
      <c r="Q433" s="114"/>
      <c r="R433" s="114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7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14"/>
      <c r="Q434" s="114"/>
      <c r="R434" s="114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7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14"/>
      <c r="Q435" s="114"/>
      <c r="R435" s="114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7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14"/>
      <c r="Q436" s="114"/>
      <c r="R436" s="114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7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14"/>
      <c r="Q437" s="114"/>
      <c r="R437" s="114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7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14"/>
      <c r="Q438" s="114"/>
      <c r="R438" s="114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7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14"/>
      <c r="Q439" s="114"/>
      <c r="R439" s="114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7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14"/>
      <c r="Q440" s="114"/>
      <c r="R440" s="114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7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14"/>
      <c r="Q441" s="114"/>
      <c r="R441" s="114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7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14"/>
      <c r="Q442" s="114"/>
      <c r="R442" s="114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7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14"/>
      <c r="Q443" s="114"/>
      <c r="R443" s="114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7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14"/>
      <c r="Q444" s="114"/>
      <c r="R444" s="114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7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14"/>
      <c r="Q445" s="114"/>
      <c r="R445" s="114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7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14"/>
      <c r="Q446" s="114"/>
      <c r="R446" s="114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7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14"/>
      <c r="Q447" s="114"/>
      <c r="R447" s="114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7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14"/>
      <c r="Q448" s="114"/>
      <c r="R448" s="114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7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14"/>
      <c r="Q449" s="114"/>
      <c r="R449" s="114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7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14"/>
      <c r="Q450" s="114"/>
      <c r="R450" s="114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7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14"/>
      <c r="Q451" s="114"/>
      <c r="R451" s="114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7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14"/>
      <c r="Q452" s="114"/>
      <c r="R452" s="114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7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14"/>
      <c r="Q453" s="114"/>
      <c r="R453" s="114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7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14"/>
      <c r="Q454" s="114"/>
      <c r="R454" s="114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7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14"/>
      <c r="Q455" s="114"/>
      <c r="R455" s="114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7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14"/>
      <c r="Q456" s="114"/>
      <c r="R456" s="114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7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14"/>
      <c r="Q457" s="114"/>
      <c r="R457" s="114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7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14"/>
      <c r="Q458" s="114"/>
      <c r="R458" s="114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7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14"/>
      <c r="Q459" s="114"/>
      <c r="R459" s="114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7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14"/>
      <c r="Q460" s="114"/>
      <c r="R460" s="114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7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14"/>
      <c r="Q461" s="114"/>
      <c r="R461" s="114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7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14"/>
      <c r="Q462" s="114"/>
      <c r="R462" s="114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7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14"/>
      <c r="Q463" s="114"/>
      <c r="R463" s="114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7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14"/>
      <c r="Q464" s="114"/>
      <c r="R464" s="114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7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14"/>
      <c r="Q465" s="114"/>
      <c r="R465" s="114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7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14"/>
      <c r="Q466" s="114"/>
      <c r="R466" s="114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7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14"/>
      <c r="Q467" s="114"/>
      <c r="R467" s="114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7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14"/>
      <c r="Q468" s="114"/>
      <c r="R468" s="114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7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14"/>
      <c r="Q469" s="114"/>
      <c r="R469" s="114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7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14"/>
      <c r="Q470" s="114"/>
      <c r="R470" s="114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7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14"/>
      <c r="Q471" s="114"/>
      <c r="R471" s="114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7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14"/>
      <c r="Q472" s="114"/>
      <c r="R472" s="114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7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14"/>
      <c r="Q473" s="114"/>
      <c r="R473" s="114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7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14"/>
      <c r="Q474" s="114"/>
      <c r="R474" s="114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7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14"/>
      <c r="Q475" s="114"/>
      <c r="R475" s="114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7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14"/>
      <c r="Q476" s="114"/>
      <c r="R476" s="114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7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14"/>
      <c r="Q477" s="114"/>
      <c r="R477" s="114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7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14"/>
      <c r="Q478" s="114"/>
      <c r="R478" s="114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7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14"/>
      <c r="Q479" s="114"/>
      <c r="R479" s="114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7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14"/>
      <c r="Q480" s="114"/>
      <c r="R480" s="114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7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14"/>
      <c r="Q481" s="114"/>
      <c r="R481" s="114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7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14"/>
      <c r="Q482" s="114"/>
      <c r="R482" s="114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7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14"/>
      <c r="Q483" s="114"/>
      <c r="R483" s="114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7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14"/>
      <c r="Q484" s="114"/>
      <c r="R484" s="114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7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14"/>
      <c r="Q485" s="114"/>
      <c r="R485" s="114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7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14"/>
      <c r="Q486" s="114"/>
      <c r="R486" s="114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7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14"/>
      <c r="Q487" s="114"/>
      <c r="R487" s="114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7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14"/>
      <c r="Q488" s="114"/>
      <c r="R488" s="114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7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14"/>
      <c r="Q489" s="114"/>
      <c r="R489" s="114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7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14"/>
      <c r="Q490" s="114"/>
      <c r="R490" s="114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7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14"/>
      <c r="Q491" s="114"/>
      <c r="R491" s="114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7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14"/>
      <c r="Q492" s="114"/>
      <c r="R492" s="114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7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14"/>
      <c r="Q493" s="114"/>
      <c r="R493" s="114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7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14"/>
      <c r="Q494" s="114"/>
      <c r="R494" s="114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7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14"/>
      <c r="Q495" s="114"/>
      <c r="R495" s="114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7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14"/>
      <c r="Q496" s="114"/>
      <c r="R496" s="114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7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14"/>
      <c r="Q497" s="114"/>
      <c r="R497" s="114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7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14"/>
      <c r="Q498" s="114"/>
      <c r="R498" s="114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7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14"/>
      <c r="Q499" s="114"/>
      <c r="R499" s="114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7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14"/>
      <c r="Q500" s="114"/>
      <c r="R500" s="114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7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14"/>
      <c r="Q501" s="114"/>
      <c r="R501" s="114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7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14"/>
      <c r="Q502" s="114"/>
      <c r="R502" s="114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7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14"/>
      <c r="Q503" s="114"/>
      <c r="R503" s="114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7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14"/>
      <c r="Q504" s="114"/>
      <c r="R504" s="114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7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14"/>
      <c r="Q505" s="114"/>
      <c r="R505" s="114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7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14"/>
      <c r="Q506" s="114"/>
      <c r="R506" s="114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7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14"/>
      <c r="Q507" s="114"/>
      <c r="R507" s="114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7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14"/>
      <c r="Q508" s="114"/>
      <c r="R508" s="114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7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14"/>
      <c r="Q509" s="114"/>
      <c r="R509" s="114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7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14"/>
      <c r="Q510" s="114"/>
      <c r="R510" s="114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7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14"/>
      <c r="Q511" s="114"/>
      <c r="R511" s="114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7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14"/>
      <c r="Q512" s="114"/>
      <c r="R512" s="114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7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14"/>
      <c r="Q513" s="114"/>
      <c r="R513" s="114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7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14"/>
      <c r="Q514" s="114"/>
      <c r="R514" s="114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7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14"/>
      <c r="Q515" s="114"/>
      <c r="R515" s="114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7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14"/>
      <c r="Q516" s="114"/>
      <c r="R516" s="114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7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14"/>
      <c r="Q517" s="114"/>
      <c r="R517" s="114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7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14"/>
      <c r="Q518" s="114"/>
      <c r="R518" s="114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7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14"/>
      <c r="Q519" s="114"/>
      <c r="R519" s="114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7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14"/>
      <c r="Q520" s="114"/>
      <c r="R520" s="114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7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14"/>
      <c r="Q521" s="114"/>
      <c r="R521" s="114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7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14"/>
      <c r="Q522" s="114"/>
      <c r="R522" s="114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7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14"/>
      <c r="Q523" s="114"/>
      <c r="R523" s="114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7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14"/>
      <c r="Q524" s="114"/>
      <c r="R524" s="114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7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14"/>
      <c r="Q525" s="114"/>
      <c r="R525" s="114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7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14"/>
      <c r="Q526" s="114"/>
      <c r="R526" s="114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7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14"/>
      <c r="Q527" s="114"/>
      <c r="R527" s="114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7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14"/>
      <c r="Q528" s="114"/>
      <c r="R528" s="114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7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14"/>
      <c r="Q529" s="114"/>
      <c r="R529" s="114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7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14"/>
      <c r="Q530" s="114"/>
      <c r="R530" s="114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7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14"/>
      <c r="Q531" s="114"/>
      <c r="R531" s="114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7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14"/>
      <c r="Q532" s="114"/>
      <c r="R532" s="114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7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14"/>
      <c r="Q533" s="114"/>
      <c r="R533" s="114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7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14"/>
      <c r="Q534" s="114"/>
      <c r="R534" s="114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7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14"/>
      <c r="Q535" s="114"/>
      <c r="R535" s="114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7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14"/>
      <c r="Q536" s="114"/>
      <c r="R536" s="114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7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14"/>
      <c r="Q537" s="114"/>
      <c r="R537" s="114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7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14"/>
      <c r="Q538" s="114"/>
      <c r="R538" s="114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7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14"/>
      <c r="Q539" s="114"/>
      <c r="R539" s="114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7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14"/>
      <c r="Q540" s="114"/>
      <c r="R540" s="114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7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14"/>
      <c r="Q541" s="114"/>
      <c r="R541" s="114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7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14"/>
      <c r="Q542" s="114"/>
      <c r="R542" s="114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7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14"/>
      <c r="Q543" s="114"/>
      <c r="R543" s="114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7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14"/>
      <c r="Q544" s="114"/>
      <c r="R544" s="114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7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14"/>
      <c r="Q545" s="114"/>
      <c r="R545" s="114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7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14"/>
      <c r="Q546" s="114"/>
      <c r="R546" s="114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7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14"/>
      <c r="Q547" s="114"/>
      <c r="R547" s="114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7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14"/>
      <c r="Q548" s="114"/>
      <c r="R548" s="114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7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14"/>
      <c r="Q549" s="114"/>
      <c r="R549" s="114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7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14"/>
      <c r="Q550" s="114"/>
      <c r="R550" s="114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7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14"/>
      <c r="Q551" s="114"/>
      <c r="R551" s="114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7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14"/>
      <c r="Q552" s="114"/>
      <c r="R552" s="114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7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14"/>
      <c r="Q553" s="114"/>
      <c r="R553" s="114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7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14"/>
      <c r="Q554" s="114"/>
      <c r="R554" s="114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7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14"/>
      <c r="Q555" s="114"/>
      <c r="R555" s="114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7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14"/>
      <c r="Q556" s="114"/>
      <c r="R556" s="114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7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14"/>
      <c r="Q557" s="114"/>
      <c r="R557" s="114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7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14"/>
      <c r="Q558" s="114"/>
      <c r="R558" s="114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7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14"/>
      <c r="Q559" s="114"/>
      <c r="R559" s="114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7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14"/>
      <c r="Q560" s="114"/>
      <c r="R560" s="114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7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14"/>
      <c r="Q561" s="114"/>
      <c r="R561" s="114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7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14"/>
      <c r="Q562" s="114"/>
      <c r="R562" s="114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7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14"/>
      <c r="Q563" s="114"/>
      <c r="R563" s="114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7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14"/>
      <c r="Q564" s="114"/>
      <c r="R564" s="114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7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14"/>
      <c r="Q565" s="114"/>
      <c r="R565" s="114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7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14"/>
      <c r="Q566" s="114"/>
      <c r="R566" s="114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7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14"/>
      <c r="Q567" s="114"/>
      <c r="R567" s="114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7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14"/>
      <c r="Q568" s="114"/>
      <c r="R568" s="114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7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14"/>
      <c r="Q569" s="114"/>
      <c r="R569" s="114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7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14"/>
      <c r="Q570" s="114"/>
      <c r="R570" s="114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7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14"/>
      <c r="Q571" s="114"/>
      <c r="R571" s="114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7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14"/>
      <c r="Q572" s="114"/>
      <c r="R572" s="114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7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14"/>
      <c r="Q573" s="114"/>
      <c r="R573" s="114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7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14"/>
      <c r="Q574" s="114"/>
      <c r="R574" s="114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7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14"/>
      <c r="Q575" s="114"/>
      <c r="R575" s="114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7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14"/>
      <c r="Q576" s="114"/>
      <c r="R576" s="114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7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14"/>
      <c r="Q577" s="114"/>
      <c r="R577" s="114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7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14"/>
      <c r="Q578" s="114"/>
      <c r="R578" s="114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7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14"/>
      <c r="Q579" s="114"/>
      <c r="R579" s="114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7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14"/>
      <c r="Q580" s="114"/>
      <c r="R580" s="114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7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14"/>
      <c r="Q581" s="114"/>
      <c r="R581" s="114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7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14"/>
      <c r="Q582" s="114"/>
      <c r="R582" s="114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7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14"/>
      <c r="Q583" s="114"/>
      <c r="R583" s="114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7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14"/>
      <c r="Q584" s="114"/>
      <c r="R584" s="114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7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14"/>
      <c r="Q585" s="114"/>
      <c r="R585" s="114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7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14"/>
      <c r="Q586" s="114"/>
      <c r="R586" s="114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7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14"/>
      <c r="Q587" s="114"/>
      <c r="R587" s="114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7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14"/>
      <c r="Q588" s="114"/>
      <c r="R588" s="114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7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14"/>
      <c r="Q589" s="114"/>
      <c r="R589" s="114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7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14"/>
      <c r="Q590" s="114"/>
      <c r="R590" s="114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7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14"/>
      <c r="Q591" s="114"/>
      <c r="R591" s="114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7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14"/>
      <c r="Q592" s="114"/>
      <c r="R592" s="114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7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14"/>
      <c r="Q593" s="114"/>
      <c r="R593" s="114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7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14"/>
      <c r="Q594" s="114"/>
      <c r="R594" s="114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7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14"/>
      <c r="Q595" s="114"/>
      <c r="R595" s="114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7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14"/>
      <c r="Q596" s="114"/>
      <c r="R596" s="114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7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14"/>
      <c r="Q597" s="114"/>
      <c r="R597" s="114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7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14"/>
      <c r="Q598" s="114"/>
      <c r="R598" s="114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7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14"/>
      <c r="Q599" s="114"/>
      <c r="R599" s="114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7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14"/>
      <c r="Q600" s="114"/>
      <c r="R600" s="114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7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14"/>
      <c r="Q601" s="114"/>
      <c r="R601" s="114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7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14"/>
      <c r="Q602" s="114"/>
      <c r="R602" s="114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7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14"/>
      <c r="Q603" s="114"/>
      <c r="R603" s="114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7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14"/>
      <c r="Q604" s="114"/>
      <c r="R604" s="114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7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14"/>
      <c r="Q605" s="114"/>
      <c r="R605" s="114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7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14"/>
      <c r="Q606" s="114"/>
      <c r="R606" s="114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7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14"/>
      <c r="Q607" s="114"/>
      <c r="R607" s="114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7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14"/>
      <c r="Q608" s="114"/>
      <c r="R608" s="114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7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14"/>
      <c r="Q609" s="114"/>
      <c r="R609" s="114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7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14"/>
      <c r="Q610" s="114"/>
      <c r="R610" s="114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7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14"/>
      <c r="Q611" s="114"/>
      <c r="R611" s="114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7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14"/>
      <c r="Q612" s="114"/>
      <c r="R612" s="114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7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14"/>
      <c r="Q613" s="114"/>
      <c r="R613" s="114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7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14"/>
      <c r="Q614" s="114"/>
      <c r="R614" s="114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7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14"/>
      <c r="Q615" s="114"/>
      <c r="R615" s="114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7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14"/>
      <c r="Q616" s="114"/>
      <c r="R616" s="114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7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14"/>
      <c r="Q617" s="114"/>
      <c r="R617" s="114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7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14"/>
      <c r="Q618" s="114"/>
      <c r="R618" s="114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7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14"/>
      <c r="Q619" s="114"/>
      <c r="R619" s="114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7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14"/>
      <c r="Q620" s="114"/>
      <c r="R620" s="114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7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14"/>
      <c r="Q621" s="114"/>
      <c r="R621" s="114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7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14"/>
      <c r="Q622" s="114"/>
      <c r="R622" s="114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7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14"/>
      <c r="Q623" s="114"/>
      <c r="R623" s="114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7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14"/>
      <c r="Q624" s="114"/>
      <c r="R624" s="114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7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14"/>
      <c r="Q625" s="114"/>
      <c r="R625" s="114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7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14"/>
      <c r="Q626" s="114"/>
      <c r="R626" s="114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7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14"/>
      <c r="Q627" s="114"/>
      <c r="R627" s="114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7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14"/>
      <c r="Q628" s="114"/>
      <c r="R628" s="114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7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14"/>
      <c r="Q629" s="114"/>
      <c r="R629" s="114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7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14"/>
      <c r="Q630" s="114"/>
      <c r="R630" s="114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7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14"/>
      <c r="Q631" s="114"/>
      <c r="R631" s="114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7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14"/>
      <c r="Q632" s="114"/>
      <c r="R632" s="114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7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14"/>
      <c r="Q633" s="114"/>
      <c r="R633" s="114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7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14"/>
      <c r="Q634" s="114"/>
      <c r="R634" s="114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7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14"/>
      <c r="Q635" s="114"/>
      <c r="R635" s="114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7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14"/>
      <c r="Q636" s="114"/>
      <c r="R636" s="114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7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14"/>
      <c r="Q637" s="114"/>
      <c r="R637" s="114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7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14"/>
      <c r="Q638" s="114"/>
      <c r="R638" s="114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7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14"/>
      <c r="Q639" s="114"/>
      <c r="R639" s="114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7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14"/>
      <c r="Q640" s="114"/>
      <c r="R640" s="114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7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14"/>
      <c r="Q641" s="114"/>
      <c r="R641" s="114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7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14"/>
      <c r="Q642" s="114"/>
      <c r="R642" s="114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7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14"/>
      <c r="Q643" s="114"/>
      <c r="R643" s="114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7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14"/>
      <c r="Q644" s="114"/>
      <c r="R644" s="114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7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14"/>
      <c r="Q645" s="114"/>
      <c r="R645" s="114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7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14"/>
      <c r="Q646" s="114"/>
      <c r="R646" s="114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7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14"/>
      <c r="Q647" s="114"/>
      <c r="R647" s="114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7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14"/>
      <c r="Q648" s="114"/>
      <c r="R648" s="114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7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14"/>
      <c r="Q649" s="114"/>
      <c r="R649" s="114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7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14"/>
      <c r="Q650" s="114"/>
      <c r="R650" s="114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7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14"/>
      <c r="Q651" s="114"/>
      <c r="R651" s="114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7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14"/>
      <c r="Q652" s="114"/>
      <c r="R652" s="114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7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14"/>
      <c r="Q653" s="114"/>
      <c r="R653" s="114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7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14"/>
      <c r="Q654" s="114"/>
      <c r="R654" s="114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7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14"/>
      <c r="Q655" s="114"/>
      <c r="R655" s="114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7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14"/>
      <c r="Q656" s="114"/>
      <c r="R656" s="114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7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14"/>
      <c r="Q657" s="114"/>
      <c r="R657" s="114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7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14"/>
      <c r="Q658" s="114"/>
      <c r="R658" s="114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7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14"/>
      <c r="Q659" s="114"/>
      <c r="R659" s="114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7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14"/>
      <c r="Q660" s="114"/>
      <c r="R660" s="114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7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14"/>
      <c r="Q661" s="114"/>
      <c r="R661" s="114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7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14"/>
      <c r="Q662" s="114"/>
      <c r="R662" s="114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7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14"/>
      <c r="Q663" s="114"/>
      <c r="R663" s="114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7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14"/>
      <c r="Q664" s="114"/>
      <c r="R664" s="114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7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14"/>
      <c r="Q665" s="114"/>
      <c r="R665" s="114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7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14"/>
      <c r="Q666" s="114"/>
      <c r="R666" s="114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7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14"/>
      <c r="Q667" s="114"/>
      <c r="R667" s="114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7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14"/>
      <c r="Q668" s="114"/>
      <c r="R668" s="114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7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14"/>
      <c r="Q669" s="114"/>
      <c r="R669" s="114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7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14"/>
      <c r="Q670" s="114"/>
      <c r="R670" s="114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7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14"/>
      <c r="Q671" s="114"/>
      <c r="R671" s="114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7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14"/>
      <c r="Q672" s="114"/>
      <c r="R672" s="114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7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14"/>
      <c r="Q673" s="114"/>
      <c r="R673" s="114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7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14"/>
      <c r="Q674" s="114"/>
      <c r="R674" s="114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7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14"/>
      <c r="Q675" s="114"/>
      <c r="R675" s="114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7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14"/>
      <c r="Q676" s="114"/>
      <c r="R676" s="114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7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14"/>
      <c r="Q677" s="114"/>
      <c r="R677" s="114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7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14"/>
      <c r="Q678" s="114"/>
      <c r="R678" s="114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7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14"/>
      <c r="Q679" s="114"/>
      <c r="R679" s="114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7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14"/>
      <c r="Q680" s="114"/>
      <c r="R680" s="114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7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14"/>
      <c r="Q681" s="114"/>
      <c r="R681" s="114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7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14"/>
      <c r="Q682" s="114"/>
      <c r="R682" s="114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7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14"/>
      <c r="Q683" s="114"/>
      <c r="R683" s="114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7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14"/>
      <c r="Q684" s="114"/>
      <c r="R684" s="114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7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14"/>
      <c r="Q685" s="114"/>
      <c r="R685" s="114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7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14"/>
      <c r="Q686" s="114"/>
      <c r="R686" s="114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7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14"/>
      <c r="Q687" s="114"/>
      <c r="R687" s="114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7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14"/>
      <c r="Q688" s="114"/>
      <c r="R688" s="114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7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14"/>
      <c r="Q689" s="114"/>
      <c r="R689" s="114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7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14"/>
      <c r="Q690" s="114"/>
      <c r="R690" s="114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7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14"/>
      <c r="Q691" s="114"/>
      <c r="R691" s="114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7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14"/>
      <c r="Q692" s="114"/>
      <c r="R692" s="114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7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14"/>
      <c r="Q693" s="114"/>
      <c r="R693" s="114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7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14"/>
      <c r="Q694" s="114"/>
      <c r="R694" s="114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7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14"/>
      <c r="Q695" s="114"/>
      <c r="R695" s="114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7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14"/>
      <c r="Q696" s="114"/>
      <c r="R696" s="114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7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14"/>
      <c r="Q697" s="114"/>
      <c r="R697" s="114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7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14"/>
      <c r="Q698" s="114"/>
      <c r="R698" s="114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7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14"/>
      <c r="Q699" s="114"/>
      <c r="R699" s="114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7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14"/>
      <c r="Q700" s="114"/>
      <c r="R700" s="114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7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14"/>
      <c r="Q701" s="114"/>
      <c r="R701" s="114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7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14"/>
      <c r="Q702" s="114"/>
      <c r="R702" s="114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7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14"/>
      <c r="Q703" s="114"/>
      <c r="R703" s="114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7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14"/>
      <c r="Q704" s="114"/>
      <c r="R704" s="114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7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14"/>
      <c r="Q705" s="114"/>
      <c r="R705" s="114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7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14"/>
      <c r="Q706" s="114"/>
      <c r="R706" s="114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7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14"/>
      <c r="Q707" s="114"/>
      <c r="R707" s="114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7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14"/>
      <c r="Q708" s="114"/>
      <c r="R708" s="114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7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14"/>
      <c r="Q709" s="114"/>
      <c r="R709" s="114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7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14"/>
      <c r="Q710" s="114"/>
      <c r="R710" s="114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7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14"/>
      <c r="Q711" s="114"/>
      <c r="R711" s="114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7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14"/>
      <c r="Q712" s="114"/>
      <c r="R712" s="114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7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14"/>
      <c r="Q713" s="114"/>
      <c r="R713" s="114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7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14"/>
      <c r="Q714" s="114"/>
      <c r="R714" s="114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7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14"/>
      <c r="Q715" s="114"/>
      <c r="R715" s="114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7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14"/>
      <c r="Q716" s="114"/>
      <c r="R716" s="114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7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14"/>
      <c r="Q717" s="114"/>
      <c r="R717" s="114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7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14"/>
      <c r="Q718" s="114"/>
      <c r="R718" s="114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7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14"/>
      <c r="Q719" s="114"/>
      <c r="R719" s="114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7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14"/>
      <c r="Q720" s="114"/>
      <c r="R720" s="114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7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14"/>
      <c r="Q721" s="114"/>
      <c r="R721" s="114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7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14"/>
      <c r="Q722" s="114"/>
      <c r="R722" s="114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7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14"/>
      <c r="Q723" s="114"/>
      <c r="R723" s="114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7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14"/>
      <c r="Q724" s="114"/>
      <c r="R724" s="114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7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14"/>
      <c r="Q725" s="114"/>
      <c r="R725" s="114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7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14"/>
      <c r="Q726" s="114"/>
      <c r="R726" s="114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7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14"/>
      <c r="Q727" s="114"/>
      <c r="R727" s="114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7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14"/>
      <c r="Q728" s="114"/>
      <c r="R728" s="114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7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14"/>
      <c r="Q729" s="114"/>
      <c r="R729" s="114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7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14"/>
      <c r="Q730" s="114"/>
      <c r="R730" s="114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7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14"/>
      <c r="Q731" s="114"/>
      <c r="R731" s="114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7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14"/>
      <c r="Q732" s="114"/>
      <c r="R732" s="114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7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14"/>
      <c r="Q733" s="114"/>
      <c r="R733" s="114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7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14"/>
      <c r="Q734" s="114"/>
      <c r="R734" s="114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7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14"/>
      <c r="Q735" s="114"/>
      <c r="R735" s="114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7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14"/>
      <c r="Q736" s="114"/>
      <c r="R736" s="114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7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14"/>
      <c r="Q737" s="114"/>
      <c r="R737" s="114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7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14"/>
      <c r="Q738" s="114"/>
      <c r="R738" s="114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7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14"/>
      <c r="Q739" s="114"/>
      <c r="R739" s="114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7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14"/>
      <c r="Q740" s="114"/>
      <c r="R740" s="114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7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14"/>
      <c r="Q741" s="114"/>
      <c r="R741" s="114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7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14"/>
      <c r="Q742" s="114"/>
      <c r="R742" s="114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7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14"/>
      <c r="Q743" s="114"/>
      <c r="R743" s="114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7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14"/>
      <c r="Q744" s="114"/>
      <c r="R744" s="114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7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14"/>
      <c r="Q745" s="114"/>
      <c r="R745" s="114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7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14"/>
      <c r="Q746" s="114"/>
      <c r="R746" s="114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7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14"/>
      <c r="Q747" s="114"/>
      <c r="R747" s="114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7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14"/>
      <c r="Q748" s="114"/>
      <c r="R748" s="114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7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14"/>
      <c r="Q749" s="114"/>
      <c r="R749" s="114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7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14"/>
      <c r="Q750" s="114"/>
      <c r="R750" s="114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7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14"/>
      <c r="Q751" s="114"/>
      <c r="R751" s="114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7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14"/>
      <c r="Q752" s="114"/>
      <c r="R752" s="114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7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14"/>
      <c r="Q753" s="114"/>
      <c r="R753" s="114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7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14"/>
      <c r="Q754" s="114"/>
      <c r="R754" s="114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7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14"/>
      <c r="Q755" s="114"/>
      <c r="R755" s="114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7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14"/>
      <c r="Q756" s="114"/>
      <c r="R756" s="114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7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14"/>
      <c r="Q757" s="114"/>
      <c r="R757" s="114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7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14"/>
      <c r="Q758" s="114"/>
      <c r="R758" s="114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7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14"/>
      <c r="Q759" s="114"/>
      <c r="R759" s="114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7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14"/>
      <c r="Q760" s="114"/>
      <c r="R760" s="114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7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14"/>
      <c r="Q761" s="114"/>
      <c r="R761" s="114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7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14"/>
      <c r="Q762" s="114"/>
      <c r="R762" s="114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7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14"/>
      <c r="Q763" s="114"/>
      <c r="R763" s="114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7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14"/>
      <c r="Q764" s="114"/>
      <c r="R764" s="114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7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14"/>
      <c r="Q765" s="114"/>
      <c r="R765" s="114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7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14"/>
      <c r="Q766" s="114"/>
      <c r="R766" s="114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7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14"/>
      <c r="Q767" s="114"/>
      <c r="R767" s="114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7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14"/>
      <c r="Q768" s="114"/>
      <c r="R768" s="114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7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14"/>
      <c r="Q769" s="114"/>
      <c r="R769" s="114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7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14"/>
      <c r="Q770" s="114"/>
      <c r="R770" s="114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7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14"/>
      <c r="Q771" s="114"/>
      <c r="R771" s="114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7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14"/>
      <c r="Q772" s="114"/>
      <c r="R772" s="114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7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14"/>
      <c r="Q773" s="114"/>
      <c r="R773" s="114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7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14"/>
      <c r="Q774" s="114"/>
      <c r="R774" s="114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7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14"/>
      <c r="Q775" s="114"/>
      <c r="R775" s="114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7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14"/>
      <c r="Q776" s="114"/>
      <c r="R776" s="114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7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14"/>
      <c r="Q777" s="114"/>
      <c r="R777" s="114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7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14"/>
      <c r="Q778" s="114"/>
      <c r="R778" s="114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7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14"/>
      <c r="Q779" s="114"/>
      <c r="R779" s="114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7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14"/>
      <c r="Q780" s="114"/>
      <c r="R780" s="114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7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14"/>
      <c r="Q781" s="114"/>
      <c r="R781" s="114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7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14"/>
      <c r="Q782" s="114"/>
      <c r="R782" s="114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7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14"/>
      <c r="Q783" s="114"/>
      <c r="R783" s="114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7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14"/>
      <c r="Q784" s="114"/>
      <c r="R784" s="114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7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14"/>
      <c r="Q785" s="114"/>
      <c r="R785" s="114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7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14"/>
      <c r="Q786" s="114"/>
      <c r="R786" s="114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7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14"/>
      <c r="Q787" s="114"/>
      <c r="R787" s="114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7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14"/>
      <c r="Q788" s="114"/>
      <c r="R788" s="114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7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14"/>
      <c r="Q789" s="114"/>
      <c r="R789" s="114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7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14"/>
      <c r="Q790" s="114"/>
      <c r="R790" s="114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7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14"/>
      <c r="Q791" s="114"/>
      <c r="R791" s="114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7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14"/>
      <c r="Q792" s="114"/>
      <c r="R792" s="114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7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14"/>
      <c r="Q793" s="114"/>
      <c r="R793" s="114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7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14"/>
      <c r="Q794" s="114"/>
      <c r="R794" s="114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7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14"/>
      <c r="Q795" s="114"/>
      <c r="R795" s="114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7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14"/>
      <c r="Q796" s="114"/>
      <c r="R796" s="114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7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14"/>
      <c r="Q797" s="114"/>
      <c r="R797" s="114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7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14"/>
      <c r="Q798" s="114"/>
      <c r="R798" s="114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7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14"/>
      <c r="Q799" s="114"/>
      <c r="R799" s="114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7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14"/>
      <c r="Q800" s="114"/>
      <c r="R800" s="114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7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14"/>
      <c r="Q801" s="114"/>
      <c r="R801" s="114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7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14"/>
      <c r="Q802" s="114"/>
      <c r="R802" s="114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7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14"/>
      <c r="Q803" s="114"/>
      <c r="R803" s="114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7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14"/>
      <c r="Q804" s="114"/>
      <c r="R804" s="114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7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14"/>
      <c r="Q805" s="114"/>
      <c r="R805" s="114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7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14"/>
      <c r="Q806" s="114"/>
      <c r="R806" s="114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7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14"/>
      <c r="Q807" s="114"/>
      <c r="R807" s="114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7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14"/>
      <c r="Q808" s="114"/>
      <c r="R808" s="114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7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14"/>
      <c r="Q809" s="114"/>
      <c r="R809" s="114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7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14"/>
      <c r="Q810" s="114"/>
      <c r="R810" s="114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7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14"/>
      <c r="Q811" s="114"/>
      <c r="R811" s="114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7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14"/>
      <c r="Q812" s="114"/>
      <c r="R812" s="114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7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14"/>
      <c r="Q813" s="114"/>
      <c r="R813" s="114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7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14"/>
      <c r="Q814" s="114"/>
      <c r="R814" s="114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7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14"/>
      <c r="Q815" s="114"/>
      <c r="R815" s="114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7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14"/>
      <c r="Q816" s="114"/>
      <c r="R816" s="114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7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14"/>
      <c r="Q817" s="114"/>
      <c r="R817" s="114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7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14"/>
      <c r="Q818" s="114"/>
      <c r="R818" s="114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7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14"/>
      <c r="Q819" s="114"/>
      <c r="R819" s="114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7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14"/>
      <c r="Q820" s="114"/>
      <c r="R820" s="114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7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14"/>
      <c r="Q821" s="114"/>
      <c r="R821" s="114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7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14"/>
      <c r="Q822" s="114"/>
      <c r="R822" s="114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7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14"/>
      <c r="Q823" s="114"/>
      <c r="R823" s="114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7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14"/>
      <c r="Q824" s="114"/>
      <c r="R824" s="114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7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14"/>
      <c r="Q825" s="114"/>
      <c r="R825" s="114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7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14"/>
      <c r="Q826" s="114"/>
      <c r="R826" s="114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7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14"/>
      <c r="Q827" s="114"/>
      <c r="R827" s="114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7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14"/>
      <c r="Q828" s="114"/>
      <c r="R828" s="114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7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14"/>
      <c r="Q829" s="114"/>
      <c r="R829" s="114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7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14"/>
      <c r="Q830" s="114"/>
      <c r="R830" s="114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7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14"/>
      <c r="Q831" s="114"/>
      <c r="R831" s="114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7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14"/>
      <c r="Q832" s="114"/>
      <c r="R832" s="114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7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14"/>
      <c r="Q833" s="114"/>
      <c r="R833" s="114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7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14"/>
      <c r="Q834" s="114"/>
      <c r="R834" s="114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7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14"/>
      <c r="Q835" s="114"/>
      <c r="R835" s="114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7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14"/>
      <c r="Q836" s="114"/>
      <c r="R836" s="114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7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14"/>
      <c r="Q837" s="114"/>
      <c r="R837" s="114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7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14"/>
      <c r="Q838" s="114"/>
      <c r="R838" s="114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7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14"/>
      <c r="Q839" s="114"/>
      <c r="R839" s="114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7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14"/>
      <c r="Q840" s="114"/>
      <c r="R840" s="114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7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14"/>
      <c r="Q841" s="114"/>
      <c r="R841" s="114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7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14"/>
      <c r="Q842" s="114"/>
      <c r="R842" s="114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7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14"/>
      <c r="Q843" s="114"/>
      <c r="R843" s="114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7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14"/>
      <c r="Q844" s="114"/>
      <c r="R844" s="114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7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14"/>
      <c r="Q845" s="114"/>
      <c r="R845" s="114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7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14"/>
      <c r="Q846" s="114"/>
      <c r="R846" s="114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7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14"/>
      <c r="Q847" s="114"/>
      <c r="R847" s="114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7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14"/>
      <c r="Q848" s="114"/>
      <c r="R848" s="114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7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14"/>
      <c r="Q849" s="114"/>
      <c r="R849" s="114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7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14"/>
      <c r="Q850" s="114"/>
      <c r="R850" s="114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7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14"/>
      <c r="Q851" s="114"/>
      <c r="R851" s="114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7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14"/>
      <c r="Q852" s="114"/>
      <c r="R852" s="114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7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14"/>
      <c r="Q853" s="114"/>
      <c r="R853" s="114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7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14"/>
      <c r="Q854" s="114"/>
      <c r="R854" s="114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7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14"/>
      <c r="Q855" s="114"/>
      <c r="R855" s="114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7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14"/>
      <c r="Q856" s="114"/>
      <c r="R856" s="114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7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14"/>
      <c r="Q857" s="114"/>
      <c r="R857" s="114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7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14"/>
      <c r="Q858" s="114"/>
      <c r="R858" s="114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7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14"/>
      <c r="Q859" s="114"/>
      <c r="R859" s="114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7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14"/>
      <c r="Q860" s="114"/>
      <c r="R860" s="114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7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14"/>
      <c r="Q861" s="114"/>
      <c r="R861" s="114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7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14"/>
      <c r="Q862" s="114"/>
      <c r="R862" s="114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7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14"/>
      <c r="Q863" s="114"/>
      <c r="R863" s="114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7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14"/>
      <c r="Q864" s="114"/>
      <c r="R864" s="114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7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14"/>
      <c r="Q865" s="114"/>
      <c r="R865" s="114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7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14"/>
      <c r="Q866" s="114"/>
      <c r="R866" s="114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7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14"/>
      <c r="Q867" s="114"/>
      <c r="R867" s="114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7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14"/>
      <c r="Q868" s="114"/>
      <c r="R868" s="114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7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14"/>
      <c r="Q869" s="114"/>
      <c r="R869" s="114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7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14"/>
      <c r="Q870" s="114"/>
      <c r="R870" s="114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7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14"/>
      <c r="Q871" s="114"/>
      <c r="R871" s="114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7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14"/>
      <c r="Q872" s="114"/>
      <c r="R872" s="114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7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14"/>
      <c r="Q873" s="114"/>
      <c r="R873" s="114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7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14"/>
      <c r="Q874" s="114"/>
      <c r="R874" s="114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7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14"/>
      <c r="Q875" s="114"/>
      <c r="R875" s="114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7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14"/>
      <c r="Q876" s="114"/>
      <c r="R876" s="114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7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14"/>
      <c r="Q877" s="114"/>
      <c r="R877" s="114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7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14"/>
      <c r="Q878" s="114"/>
      <c r="R878" s="114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7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14"/>
      <c r="Q879" s="114"/>
      <c r="R879" s="114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7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14"/>
      <c r="Q880" s="114"/>
      <c r="R880" s="114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7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14"/>
      <c r="Q881" s="114"/>
      <c r="R881" s="114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7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14"/>
      <c r="Q882" s="114"/>
      <c r="R882" s="114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7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14"/>
      <c r="Q883" s="114"/>
      <c r="R883" s="114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7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14"/>
      <c r="Q884" s="114"/>
      <c r="R884" s="114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7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14"/>
      <c r="Q885" s="114"/>
      <c r="R885" s="114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7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14"/>
      <c r="Q886" s="114"/>
      <c r="R886" s="114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7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14"/>
      <c r="Q887" s="114"/>
      <c r="R887" s="114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7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14"/>
      <c r="Q888" s="114"/>
      <c r="R888" s="114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7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14"/>
      <c r="Q889" s="114"/>
      <c r="R889" s="114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7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14"/>
      <c r="Q890" s="114"/>
      <c r="R890" s="114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7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14"/>
      <c r="Q891" s="114"/>
      <c r="R891" s="114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7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14"/>
      <c r="Q892" s="114"/>
      <c r="R892" s="114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7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14"/>
      <c r="Q893" s="114"/>
      <c r="R893" s="114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7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14"/>
      <c r="Q894" s="114"/>
      <c r="R894" s="114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7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14"/>
      <c r="Q895" s="114"/>
      <c r="R895" s="114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7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14"/>
      <c r="Q896" s="114"/>
      <c r="R896" s="114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7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14"/>
      <c r="Q897" s="114"/>
      <c r="R897" s="114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7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14"/>
      <c r="Q898" s="114"/>
      <c r="R898" s="114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7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14"/>
      <c r="Q899" s="114"/>
      <c r="R899" s="114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7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14"/>
      <c r="Q900" s="114"/>
      <c r="R900" s="114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7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14"/>
      <c r="Q901" s="114"/>
      <c r="R901" s="114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7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14"/>
      <c r="Q902" s="114"/>
      <c r="R902" s="114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7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14"/>
      <c r="Q903" s="114"/>
      <c r="R903" s="114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7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14"/>
      <c r="Q904" s="114"/>
      <c r="R904" s="114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7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14"/>
      <c r="Q905" s="114"/>
      <c r="R905" s="114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7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14"/>
      <c r="Q906" s="114"/>
      <c r="R906" s="114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7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14"/>
      <c r="Q907" s="114"/>
      <c r="R907" s="114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7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14"/>
      <c r="Q908" s="114"/>
      <c r="R908" s="114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7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14"/>
      <c r="Q909" s="114"/>
      <c r="R909" s="114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7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14"/>
      <c r="Q910" s="114"/>
      <c r="R910" s="114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7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14"/>
      <c r="Q911" s="114"/>
      <c r="R911" s="114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7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14"/>
      <c r="Q912" s="114"/>
      <c r="R912" s="114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7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14"/>
      <c r="Q913" s="114"/>
      <c r="R913" s="114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7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14"/>
      <c r="Q914" s="114"/>
      <c r="R914" s="114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7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14"/>
      <c r="Q915" s="114"/>
      <c r="R915" s="114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7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14"/>
      <c r="Q916" s="114"/>
      <c r="R916" s="114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7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14"/>
      <c r="Q917" s="114"/>
      <c r="R917" s="114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7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14"/>
      <c r="Q918" s="114"/>
      <c r="R918" s="114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7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14"/>
      <c r="Q919" s="114"/>
      <c r="R919" s="114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7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14"/>
      <c r="Q920" s="114"/>
      <c r="R920" s="114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7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14"/>
      <c r="Q921" s="114"/>
      <c r="R921" s="114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7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14"/>
      <c r="Q922" s="114"/>
      <c r="R922" s="114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7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14"/>
      <c r="Q923" s="114"/>
      <c r="R923" s="114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7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14"/>
      <c r="Q924" s="114"/>
      <c r="R924" s="114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7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14"/>
      <c r="Q925" s="114"/>
      <c r="R925" s="114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7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14"/>
      <c r="Q926" s="114"/>
      <c r="R926" s="114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7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14"/>
      <c r="Q927" s="114"/>
      <c r="R927" s="114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7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14"/>
      <c r="Q928" s="114"/>
      <c r="R928" s="114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7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14"/>
      <c r="Q929" s="114"/>
      <c r="R929" s="114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7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14"/>
      <c r="Q930" s="114"/>
      <c r="R930" s="114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7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14"/>
      <c r="Q931" s="114"/>
      <c r="R931" s="114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7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14"/>
      <c r="Q932" s="114"/>
      <c r="R932" s="114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7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14"/>
      <c r="Q933" s="114"/>
      <c r="R933" s="114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7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14"/>
      <c r="Q934" s="114"/>
      <c r="R934" s="114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7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14"/>
      <c r="Q935" s="114"/>
      <c r="R935" s="114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7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14"/>
      <c r="Q936" s="114"/>
      <c r="R936" s="114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7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14"/>
      <c r="Q937" s="114"/>
      <c r="R937" s="114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7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14"/>
      <c r="Q938" s="114"/>
      <c r="R938" s="114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7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14"/>
      <c r="Q939" s="114"/>
      <c r="R939" s="114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7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14"/>
      <c r="Q940" s="114"/>
      <c r="R940" s="114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7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14"/>
      <c r="Q941" s="114"/>
      <c r="R941" s="114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7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14"/>
      <c r="Q942" s="114"/>
      <c r="R942" s="114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7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14"/>
      <c r="Q943" s="114"/>
      <c r="R943" s="114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7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14"/>
      <c r="Q944" s="114"/>
      <c r="R944" s="114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7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14"/>
      <c r="Q945" s="114"/>
      <c r="R945" s="114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7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14"/>
      <c r="Q946" s="114"/>
      <c r="R946" s="114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7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14"/>
      <c r="Q947" s="114"/>
      <c r="R947" s="114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7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14"/>
      <c r="Q948" s="114"/>
      <c r="R948" s="114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7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14"/>
      <c r="Q949" s="114"/>
      <c r="R949" s="114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7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14"/>
      <c r="Q950" s="114"/>
      <c r="R950" s="114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7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14"/>
      <c r="Q951" s="114"/>
      <c r="R951" s="114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7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14"/>
      <c r="Q952" s="114"/>
      <c r="R952" s="114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7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14"/>
      <c r="Q953" s="114"/>
      <c r="R953" s="114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7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14"/>
      <c r="Q954" s="114"/>
      <c r="R954" s="114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7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14"/>
      <c r="Q955" s="114"/>
      <c r="R955" s="114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7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14"/>
      <c r="Q956" s="114"/>
      <c r="R956" s="114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7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14"/>
      <c r="Q957" s="114"/>
      <c r="R957" s="114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7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14"/>
      <c r="Q958" s="114"/>
      <c r="R958" s="114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7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14"/>
      <c r="Q959" s="114"/>
      <c r="R959" s="114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7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14"/>
      <c r="Q960" s="114"/>
      <c r="R960" s="114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7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14"/>
      <c r="Q961" s="114"/>
      <c r="R961" s="114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7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14"/>
      <c r="Q962" s="114"/>
      <c r="R962" s="114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7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14"/>
      <c r="Q963" s="114"/>
      <c r="R963" s="114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7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14"/>
      <c r="Q964" s="114"/>
      <c r="R964" s="114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7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14"/>
      <c r="Q965" s="114"/>
      <c r="R965" s="114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7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14"/>
      <c r="Q966" s="114"/>
      <c r="R966" s="114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7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14"/>
      <c r="Q967" s="114"/>
      <c r="R967" s="114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7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14"/>
      <c r="Q968" s="114"/>
      <c r="R968" s="114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7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14"/>
      <c r="Q969" s="114"/>
      <c r="R969" s="114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7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14"/>
      <c r="Q970" s="114"/>
      <c r="R970" s="114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7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14"/>
      <c r="Q971" s="114"/>
      <c r="R971" s="114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7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14"/>
      <c r="Q972" s="114"/>
      <c r="R972" s="114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7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14"/>
      <c r="Q973" s="114"/>
      <c r="R973" s="114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7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14"/>
      <c r="Q974" s="114"/>
      <c r="R974" s="114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7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14"/>
      <c r="Q975" s="114"/>
      <c r="R975" s="114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7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14"/>
      <c r="Q976" s="114"/>
      <c r="R976" s="114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7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14"/>
      <c r="Q977" s="114"/>
      <c r="R977" s="114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7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14"/>
      <c r="Q978" s="114"/>
      <c r="R978" s="114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7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14"/>
      <c r="Q979" s="114"/>
      <c r="R979" s="114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7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14"/>
      <c r="Q980" s="114"/>
      <c r="R980" s="114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7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14"/>
      <c r="Q981" s="114"/>
      <c r="R981" s="114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7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14"/>
      <c r="Q982" s="114"/>
      <c r="R982" s="114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7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14"/>
      <c r="Q983" s="114"/>
      <c r="R983" s="114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7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14"/>
      <c r="Q984" s="114"/>
      <c r="R984" s="114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7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14"/>
      <c r="Q985" s="114"/>
      <c r="R985" s="114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7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14"/>
      <c r="Q986" s="114"/>
      <c r="R986" s="114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7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14"/>
      <c r="Q987" s="114"/>
      <c r="R987" s="114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7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14"/>
      <c r="Q988" s="114"/>
      <c r="R988" s="114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7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14"/>
      <c r="Q989" s="114"/>
      <c r="R989" s="114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7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14"/>
      <c r="Q990" s="114"/>
      <c r="R990" s="114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7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14"/>
      <c r="Q991" s="114"/>
      <c r="R991" s="114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7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14"/>
      <c r="Q992" s="114"/>
      <c r="R992" s="114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7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14"/>
      <c r="Q993" s="114"/>
      <c r="R993" s="114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7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14"/>
      <c r="Q994" s="114"/>
      <c r="R994" s="114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7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14"/>
      <c r="Q995" s="114"/>
      <c r="R995" s="114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7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14"/>
      <c r="Q996" s="114"/>
      <c r="R996" s="114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7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14"/>
      <c r="Q997" s="114"/>
      <c r="R997" s="114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7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14"/>
      <c r="Q998" s="114"/>
      <c r="R998" s="114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7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14"/>
      <c r="Q999" s="114"/>
      <c r="R999" s="114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7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14"/>
      <c r="Q1000" s="114"/>
      <c r="R1000" s="114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sheetProtection algorithmName="SHA-512" hashValue="6CdJf5cfioC8bt8jADSvicf2db87Tav7eQQJdBHwFeqZq1vz75jFVlD3xvqHX99bIOmG8WyqT31fe11ADSlG8w==" saltValue="r1XZzo4vPdMqSajutogAXQ==" spinCount="100000" sheet="1" objects="1" scenarios="1"/>
  <mergeCells count="70">
    <mergeCell ref="Z10:AD11"/>
    <mergeCell ref="G40:H41"/>
    <mergeCell ref="J40:N41"/>
    <mergeCell ref="E49:E50"/>
    <mergeCell ref="G49:H50"/>
    <mergeCell ref="J49:N50"/>
    <mergeCell ref="E10:E11"/>
    <mergeCell ref="E22:E23"/>
    <mergeCell ref="E31:E32"/>
    <mergeCell ref="G31:H32"/>
    <mergeCell ref="J22:N23"/>
    <mergeCell ref="J31:N32"/>
    <mergeCell ref="T15:AE16"/>
    <mergeCell ref="Z18:AD19"/>
    <mergeCell ref="T27:AE28"/>
    <mergeCell ref="Z30:AD31"/>
    <mergeCell ref="W1:AE1"/>
    <mergeCell ref="D2:AE3"/>
    <mergeCell ref="C4:AE6"/>
    <mergeCell ref="D7:O8"/>
    <mergeCell ref="T7:AE8"/>
    <mergeCell ref="J10:N11"/>
    <mergeCell ref="O9:O19"/>
    <mergeCell ref="F12:F19"/>
    <mergeCell ref="L12:L19"/>
    <mergeCell ref="D20:N20"/>
    <mergeCell ref="D9:N9"/>
    <mergeCell ref="D10:D11"/>
    <mergeCell ref="D66:D68"/>
    <mergeCell ref="E66:E68"/>
    <mergeCell ref="G66:G68"/>
    <mergeCell ref="H66:H68"/>
    <mergeCell ref="G10:H11"/>
    <mergeCell ref="G22:H23"/>
    <mergeCell ref="D22:D23"/>
    <mergeCell ref="D31:D32"/>
    <mergeCell ref="E40:E41"/>
    <mergeCell ref="E44:E45"/>
    <mergeCell ref="G44:H45"/>
    <mergeCell ref="E36:E37"/>
    <mergeCell ref="G36:H37"/>
    <mergeCell ref="T84:W85"/>
    <mergeCell ref="X84:AA85"/>
    <mergeCell ref="U86:AD87"/>
    <mergeCell ref="Z54:AD55"/>
    <mergeCell ref="Z61:AD62"/>
    <mergeCell ref="T58:AE59"/>
    <mergeCell ref="J74:N75"/>
    <mergeCell ref="J82:N83"/>
    <mergeCell ref="T70:AD73"/>
    <mergeCell ref="T74:AA75"/>
    <mergeCell ref="Z77:AA79"/>
    <mergeCell ref="T82:W83"/>
    <mergeCell ref="X82:AA83"/>
    <mergeCell ref="J66:J68"/>
    <mergeCell ref="K66:K68"/>
    <mergeCell ref="M66:M68"/>
    <mergeCell ref="N66:N68"/>
    <mergeCell ref="P62:P66"/>
    <mergeCell ref="W46:AD46"/>
    <mergeCell ref="W47:AD47"/>
    <mergeCell ref="W48:AD48"/>
    <mergeCell ref="T51:AE52"/>
    <mergeCell ref="W54:X55"/>
    <mergeCell ref="J36:N37"/>
    <mergeCell ref="T36:AE37"/>
    <mergeCell ref="W39:X40"/>
    <mergeCell ref="Z39:AD40"/>
    <mergeCell ref="J44:N45"/>
    <mergeCell ref="T43:AD44"/>
  </mergeCells>
  <pageMargins left="0.25" right="0.25" top="0.25" bottom="0.25" header="0" footer="0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</dc:creator>
  <cp:lastModifiedBy>Helene Mabilleau</cp:lastModifiedBy>
  <cp:lastPrinted>2025-03-31T19:32:51Z</cp:lastPrinted>
  <dcterms:created xsi:type="dcterms:W3CDTF">2025-03-31T19:46:46Z</dcterms:created>
  <dcterms:modified xsi:type="dcterms:W3CDTF">2025-04-01T07:01:12Z</dcterms:modified>
</cp:coreProperties>
</file>